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Simple Marketing Plan" state="visible" r:id="rId4"/>
  </sheets>
  <calcPr calcId="171027" fullCalcOnLoad="1"/>
</workbook>
</file>

<file path=xl/sharedStrings.xml><?xml version="1.0" encoding="utf-8"?>
<sst xmlns="http://schemas.openxmlformats.org/spreadsheetml/2006/main" count="1317" uniqueCount="299">
  <si>
    <t/>
  </si>
  <si>
    <t xml:space="preserve">Create professional Gantt charts in GanttPRO in a few clicks   </t>
  </si>
  <si>
    <t>Simple Marketing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</si>
  <si>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</si>
  <si>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</si>
  <si>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</si>
  <si>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</si>
  <si>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</si>
  <si>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</si>
  <si>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</si>
  <si>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</si>
  <si>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</si>
  <si>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</si>
  <si>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</si>
  <si>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</si>
  <si>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</si>
  <si>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</si>
  <si>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</si>
  <si>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</si>
  <si>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</si>
  <si>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Executive summary</t>
  </si>
  <si>
    <t>1.1</t>
  </si>
  <si>
    <t>Objectives of plan</t>
  </si>
  <si>
    <t>Open</t>
  </si>
  <si>
    <t>Medium</t>
  </si>
  <si>
    <t>1.2</t>
  </si>
  <si>
    <t>Challenges of organization</t>
  </si>
  <si>
    <t>1.3</t>
  </si>
  <si>
    <t>Expectations if marketing plan was successful</t>
  </si>
  <si>
    <t>1.4</t>
  </si>
  <si>
    <t>Alignment</t>
  </si>
  <si>
    <t>1.5</t>
  </si>
  <si>
    <t>Mission</t>
  </si>
  <si>
    <t>2</t>
  </si>
  <si>
    <t>Target markets</t>
  </si>
  <si>
    <t>2.1</t>
  </si>
  <si>
    <t>Demographics</t>
  </si>
  <si>
    <t>2.2</t>
  </si>
  <si>
    <t>Lifestyle</t>
  </si>
  <si>
    <t>2.3</t>
  </si>
  <si>
    <t>Actions</t>
  </si>
  <si>
    <t>3</t>
  </si>
  <si>
    <t>Organization’s strategies and plans</t>
  </si>
  <si>
    <t>3.1</t>
  </si>
  <si>
    <t>New products, markets</t>
  </si>
  <si>
    <t>3.2</t>
  </si>
  <si>
    <t>Promotions</t>
  </si>
  <si>
    <t>3.3</t>
  </si>
  <si>
    <t>Expansion</t>
  </si>
  <si>
    <t>3.4</t>
  </si>
  <si>
    <t>Assessment</t>
  </si>
  <si>
    <t>3.5</t>
  </si>
  <si>
    <t>Current marketing efforts</t>
  </si>
  <si>
    <t>4</t>
  </si>
  <si>
    <t>Marketing metrics- performance/interactivity</t>
  </si>
  <si>
    <t>4.1</t>
  </si>
  <si>
    <t>Search Engine positioning (for keywords )</t>
  </si>
  <si>
    <t>4.2</t>
  </si>
  <si>
    <t>Analytics</t>
  </si>
  <si>
    <t>4.3</t>
  </si>
  <si>
    <t>Facebook Insights/ likes</t>
  </si>
  <si>
    <t>4.4</t>
  </si>
  <si>
    <t>Twitter activity</t>
  </si>
  <si>
    <t>5</t>
  </si>
  <si>
    <t>Industry analysis</t>
  </si>
  <si>
    <t>5.1</t>
  </si>
  <si>
    <t>SWOT situational analysis</t>
  </si>
  <si>
    <t>5.2</t>
  </si>
  <si>
    <t>Competitor analysis and environment</t>
  </si>
  <si>
    <t>5.3</t>
  </si>
  <si>
    <t>Consumer analysis (different behaviors of target markets )</t>
  </si>
  <si>
    <t>5.4</t>
  </si>
  <si>
    <t>Market research/Consumer insights</t>
  </si>
  <si>
    <t>5.5</t>
  </si>
  <si>
    <t>focus group</t>
  </si>
  <si>
    <t>5.6</t>
  </si>
  <si>
    <t>If service organization</t>
  </si>
  <si>
    <t>6</t>
  </si>
  <si>
    <t>Service blueprint</t>
  </si>
  <si>
    <t>6.1</t>
  </si>
  <si>
    <t>Service gap analysis</t>
  </si>
  <si>
    <t>6.2</t>
  </si>
  <si>
    <t>Summarize challenges</t>
  </si>
  <si>
    <t>7</t>
  </si>
  <si>
    <t>Brand Blueprint</t>
  </si>
  <si>
    <t>7.1</t>
  </si>
  <si>
    <t>Brand Personality– How to get your brand unstuck?</t>
  </si>
  <si>
    <t>7.1.1</t>
  </si>
  <si>
    <t>Tagline</t>
  </si>
  <si>
    <t>7.2</t>
  </si>
  <si>
    <t>Current image, mindset, behavior</t>
  </si>
  <si>
    <t>7.3</t>
  </si>
  <si>
    <t>Desired behavior</t>
  </si>
  <si>
    <t>7.4</t>
  </si>
  <si>
    <t>Challenges to overcome</t>
  </si>
  <si>
    <t>7.5</t>
  </si>
  <si>
    <t>Brand Properties</t>
  </si>
  <si>
    <t>7.6</t>
  </si>
  <si>
    <t>Product/service features</t>
  </si>
  <si>
    <t>7.7</t>
  </si>
  <si>
    <t>Logo</t>
  </si>
  <si>
    <t>8</t>
  </si>
  <si>
    <t>Brand Essence</t>
  </si>
  <si>
    <t>8.1</t>
  </si>
  <si>
    <t>Organizational touchstone</t>
  </si>
  <si>
    <t>8.2</t>
  </si>
  <si>
    <t>Customer insights and key benefit</t>
  </si>
  <si>
    <t>8.3</t>
  </si>
  <si>
    <t>Recommendations for Clarified Brand</t>
  </si>
  <si>
    <t>8.4</t>
  </si>
  <si>
    <t>Suggestions for Logo, Tagline</t>
  </si>
  <si>
    <t>8.5</t>
  </si>
  <si>
    <t>Brand Promise – 4-6 core elements of brand ( reflecting value / benefits)</t>
  </si>
  <si>
    <t>8.6</t>
  </si>
  <si>
    <t>Universal Selling Points (USP)</t>
  </si>
  <si>
    <t>8.7</t>
  </si>
  <si>
    <t>Value Proposition</t>
  </si>
  <si>
    <t>9</t>
  </si>
  <si>
    <t>Brand Blueprint Elements</t>
  </si>
  <si>
    <t>9.1</t>
  </si>
  <si>
    <t>Competitive context</t>
  </si>
  <si>
    <t>9.2</t>
  </si>
  <si>
    <t>9.3</t>
  </si>
  <si>
    <t>9.4</t>
  </si>
  <si>
    <t>9.5</t>
  </si>
  <si>
    <t>9.6</t>
  </si>
  <si>
    <t>9.7</t>
  </si>
  <si>
    <t>9.8</t>
  </si>
  <si>
    <t>Customer insights/benefit</t>
  </si>
  <si>
    <t>9.9</t>
  </si>
  <si>
    <t>Brand Recommendations (logo, tagline)</t>
  </si>
  <si>
    <t>9.10</t>
  </si>
  <si>
    <t>Brand Promise</t>
  </si>
  <si>
    <t>9.11</t>
  </si>
  <si>
    <t>Universal Selling Points</t>
  </si>
  <si>
    <t>9.12</t>
  </si>
  <si>
    <t>9.13</t>
  </si>
  <si>
    <t>New sibling task</t>
  </si>
  <si>
    <t>10</t>
  </si>
  <si>
    <t>Integrated Media Sample</t>
  </si>
  <si>
    <t>10.1</t>
  </si>
  <si>
    <t>Flyers/ brochures</t>
  </si>
  <si>
    <t>10.2</t>
  </si>
  <si>
    <t>YouTube -Video</t>
  </si>
  <si>
    <t>10.3</t>
  </si>
  <si>
    <t>Facebook</t>
  </si>
  <si>
    <t>10.4</t>
  </si>
  <si>
    <t>Twitter</t>
  </si>
  <si>
    <t>10.5</t>
  </si>
  <si>
    <t>Email blast</t>
  </si>
  <si>
    <t>10.6</t>
  </si>
  <si>
    <t>Blog</t>
  </si>
  <si>
    <t>10.7</t>
  </si>
  <si>
    <t>Social bookmarks</t>
  </si>
  <si>
    <t>10.8</t>
  </si>
  <si>
    <t>Pinterest</t>
  </si>
  <si>
    <t>10.9</t>
  </si>
  <si>
    <t>Instagram</t>
  </si>
  <si>
    <t>10.10</t>
  </si>
  <si>
    <t>TV/radio</t>
  </si>
  <si>
    <t>10.11</t>
  </si>
  <si>
    <t>Infographic</t>
  </si>
  <si>
    <t>10.12</t>
  </si>
  <si>
    <t>Newspaper</t>
  </si>
  <si>
    <t>10.13</t>
  </si>
  <si>
    <t>Posters</t>
  </si>
  <si>
    <t>10.14</t>
  </si>
  <si>
    <t>Newsletter ( online)</t>
  </si>
  <si>
    <t>10.15</t>
  </si>
  <si>
    <t>Personal networks</t>
  </si>
  <si>
    <t>10.16</t>
  </si>
  <si>
    <t>friends, family, org.</t>
  </si>
  <si>
    <t>10.17</t>
  </si>
  <si>
    <t>Local businesses</t>
  </si>
  <si>
    <t>10.18</t>
  </si>
  <si>
    <t>WOM friends</t>
  </si>
  <si>
    <t>10.19</t>
  </si>
  <si>
    <t>Events</t>
  </si>
  <si>
    <t>10.20</t>
  </si>
  <si>
    <t>Past participants/buyers</t>
  </si>
  <si>
    <t>10.21</t>
  </si>
  <si>
    <t>Partner organizations</t>
  </si>
  <si>
    <t>10.22</t>
  </si>
  <si>
    <t>11</t>
  </si>
  <si>
    <t>Implementation (What resources)</t>
  </si>
  <si>
    <t>11.1</t>
  </si>
  <si>
    <t>Staff</t>
  </si>
  <si>
    <t>11.2</t>
  </si>
  <si>
    <t>Management</t>
  </si>
  <si>
    <t>11.3</t>
  </si>
  <si>
    <t>Staff availability</t>
  </si>
  <si>
    <t>11.4</t>
  </si>
  <si>
    <t>Expertise to implement the plan</t>
  </si>
  <si>
    <t>11.5</t>
  </si>
  <si>
    <t>Outsource elements of plan (use outside vendors)</t>
  </si>
  <si>
    <t>11.6</t>
  </si>
  <si>
    <t>Time</t>
  </si>
  <si>
    <t>11.7</t>
  </si>
  <si>
    <t>Resources (financial)</t>
  </si>
  <si>
    <t>12</t>
  </si>
  <si>
    <t>Monitoring Evaluation</t>
  </si>
  <si>
    <t>12.1</t>
  </si>
  <si>
    <t>Monitoring metrics</t>
  </si>
  <si>
    <t>12.2</t>
  </si>
  <si>
    <t>Website - Google Analytics</t>
  </si>
  <si>
    <t>12.3</t>
  </si>
  <si>
    <t>Social media insights</t>
  </si>
  <si>
    <t>12.4</t>
  </si>
  <si>
    <t>Digital footprint changes</t>
  </si>
  <si>
    <t>12.5</t>
  </si>
  <si>
    <t>Company Alerts</t>
  </si>
  <si>
    <t>12.6</t>
  </si>
  <si>
    <t>Evaluation</t>
  </si>
  <si>
    <t>13</t>
  </si>
  <si>
    <t>MEASURE results</t>
  </si>
  <si>
    <t>13.1</t>
  </si>
  <si>
    <t>Determine Return on Investment (ROI) or Social ROI (SROI)</t>
  </si>
  <si>
    <t>13.2</t>
  </si>
  <si>
    <t>Sustainability</t>
  </si>
  <si>
    <t>13.3</t>
  </si>
  <si>
    <t>Plan for ongoing feedback from target markets</t>
  </si>
  <si>
    <t>13.4</t>
  </si>
  <si>
    <t>Innovate digital media and distribution channels</t>
  </si>
  <si>
    <t>13.5</t>
  </si>
  <si>
    <t>Adjust strategy to maximize efforts</t>
  </si>
  <si>
    <t>13.6</t>
  </si>
  <si>
    <t>Integrate Social Enterprise (digital tools throughout departments of organization to facilitate upward and downward communications)</t>
  </si>
  <si>
    <t>14</t>
  </si>
  <si>
    <t>Analysis and strategy</t>
  </si>
  <si>
    <t>14.1</t>
  </si>
  <si>
    <t>Company defined</t>
  </si>
  <si>
    <t>14.2</t>
  </si>
  <si>
    <t>Your mission</t>
  </si>
  <si>
    <t>14.3</t>
  </si>
  <si>
    <t>Your vision</t>
  </si>
  <si>
    <t>14.4</t>
  </si>
  <si>
    <t>Target audience</t>
  </si>
  <si>
    <t>14.5</t>
  </si>
  <si>
    <t>Your message</t>
  </si>
  <si>
    <t>14.6</t>
  </si>
  <si>
    <t>Strengths defined</t>
  </si>
  <si>
    <t>14.7</t>
  </si>
  <si>
    <t>Weaknesses defined</t>
  </si>
  <si>
    <t>15</t>
  </si>
  <si>
    <t>Social media marketing (budget)</t>
  </si>
  <si>
    <t>15.1</t>
  </si>
  <si>
    <t>Human resources - cost</t>
  </si>
  <si>
    <t>15.2</t>
  </si>
  <si>
    <t>Advertising</t>
  </si>
  <si>
    <t>15.3</t>
  </si>
  <si>
    <t>15.4</t>
  </si>
  <si>
    <t>Agency fees / retainer</t>
  </si>
  <si>
    <t>15.5</t>
  </si>
  <si>
    <t>Hardware</t>
  </si>
  <si>
    <t>15.6</t>
  </si>
  <si>
    <t>Content creation</t>
  </si>
  <si>
    <t>15.7</t>
  </si>
  <si>
    <t>Content management</t>
  </si>
  <si>
    <t>15.8</t>
  </si>
  <si>
    <t>Licensed content</t>
  </si>
  <si>
    <t>15.9</t>
  </si>
  <si>
    <t>Software licenses</t>
  </si>
  <si>
    <t>15.10</t>
  </si>
  <si>
    <t>Graphic design</t>
  </si>
  <si>
    <t>15.11</t>
  </si>
  <si>
    <t>Video production</t>
  </si>
  <si>
    <t>16</t>
  </si>
  <si>
    <t>Competitive analysis</t>
  </si>
  <si>
    <t>16.1</t>
  </si>
  <si>
    <t>Your company's competitive edge</t>
  </si>
  <si>
    <t>16.2</t>
  </si>
  <si>
    <t>Competition defined</t>
  </si>
  <si>
    <t>16.3</t>
  </si>
  <si>
    <t>Competition strengths</t>
  </si>
  <si>
    <t>16.4</t>
  </si>
  <si>
    <t>What your company can do differently</t>
  </si>
  <si>
    <t>16.5</t>
  </si>
  <si>
    <t>Potential roadblocks</t>
  </si>
  <si>
    <t>16.6</t>
  </si>
  <si>
    <t>Benefits</t>
  </si>
  <si>
    <t>17</t>
  </si>
  <si>
    <t>Plan</t>
  </si>
  <si>
    <t>17.1</t>
  </si>
  <si>
    <t>Journalists</t>
  </si>
  <si>
    <t>17.2</t>
  </si>
  <si>
    <t>Bloggers</t>
  </si>
  <si>
    <t>17.3</t>
  </si>
  <si>
    <t>Social media influencers</t>
  </si>
  <si>
    <t>17.4</t>
  </si>
  <si>
    <t>Social media interactors</t>
  </si>
  <si>
    <t>17.5</t>
  </si>
  <si>
    <t>Peers and partners</t>
  </si>
  <si>
    <t>17.6</t>
  </si>
  <si>
    <t>Cross promotions</t>
  </si>
  <si>
    <t>17.7</t>
  </si>
  <si>
    <t>Other</t>
  </si>
  <si>
    <t>17.8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</si>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</sst>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50C7D6"/>
      </patternFill>
    </fill>
    <fill>
      <patternFill patternType="solid">
        <fgColor rgb="FFFFCC80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4" fillId="6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Simple Marketing Plan_(GanttPRO.com)_05 11 2020 16 4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Simple Marketing Plan_(GanttPRO.com)_05 11 2020 16 41" TargetMode="External"/><Relationship Id="rId2" Type="http://schemas.openxmlformats.org/officeDocument/2006/relationships/hyperlink" Target="https://ganttpro.com?utm_source=excel_generated_footer_text_1&amp;title=Simple Marketing Plan_(GanttPRO.com)_05 11 2020 16 41" TargetMode="External"/><Relationship Id="rId3" Type="http://schemas.openxmlformats.org/officeDocument/2006/relationships/hyperlink" Target="https://ganttpro.com?utm_source=excel_generated_footer_text_2&amp;title=Simple Marketing Plan_(GanttPRO.com)_05 11 2020 16 4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44140.57037636574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44141.57037543981</v>
      </c>
      <c r="H6" s="8">
        <f>TODAY()+9</f>
        <v>44149.57037545139</v>
      </c>
      <c r="I6" s="7" t="s">
        <v>0</v>
      </c>
      <c r="J6" s="7">
        <v>0</v>
      </c>
      <c r="K6" s="7">
        <v>56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44141.570375474534</v>
      </c>
      <c r="H7" s="10">
        <f>TODAY()+3</f>
        <v>44143.570375474534</v>
      </c>
      <c r="I7" t="s">
        <v>0</v>
      </c>
      <c r="J7">
        <v>0</v>
      </c>
      <c r="K7">
        <v>24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TODAY()+2</f>
        <v>44142.57037548611</v>
      </c>
      <c r="H8" s="10">
        <f>TODAY()+6</f>
        <v>44146.57037548611</v>
      </c>
      <c r="I8" t="s">
        <v>0</v>
      </c>
      <c r="J8">
        <v>0</v>
      </c>
      <c r="K8">
        <v>24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TODAY()+3</f>
        <v>44143.57037548611</v>
      </c>
      <c r="H9" s="10">
        <f>TODAY()+7</f>
        <v>44147.57037548611</v>
      </c>
      <c r="I9" t="s">
        <v>0</v>
      </c>
      <c r="J9">
        <v>0</v>
      </c>
      <c r="K9">
        <v>24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TODAY()+6</f>
        <v>44146.57037548611</v>
      </c>
      <c r="H10" s="10">
        <f>TODAY()+8</f>
        <v>44148.57037548611</v>
      </c>
      <c r="I10" t="s">
        <v>0</v>
      </c>
      <c r="J10">
        <v>0</v>
      </c>
      <c r="K10">
        <v>24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TODAY()+7</f>
        <v>44147.57037548611</v>
      </c>
      <c r="H11" s="10">
        <f>TODAY()+9</f>
        <v>44149.570375497686</v>
      </c>
      <c r="I11" t="s">
        <v>0</v>
      </c>
      <c r="J11">
        <v>0</v>
      </c>
      <c r="K11">
        <v>24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11" t="s">
        <v>0</v>
      </c>
      <c r="B12" s="7" t="s">
        <v>33</v>
      </c>
      <c r="C12" s="7" t="s">
        <v>34</v>
      </c>
      <c r="D12" s="7"/>
      <c r="E12" s="7"/>
      <c r="F12" s="7" t="s">
        <v>0</v>
      </c>
      <c r="G12" s="8">
        <f>TODAY()+8</f>
        <v>44148.570375497686</v>
      </c>
      <c r="H12" s="8">
        <f>TODAY()+14</f>
        <v>44154.570375497686</v>
      </c>
      <c r="I12" s="7" t="s">
        <v>0</v>
      </c>
      <c r="J12" s="7">
        <v>0</v>
      </c>
      <c r="K12" s="7">
        <v>40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TODAY()+8</f>
        <v>44148.570375497686</v>
      </c>
      <c r="H13" s="10">
        <f>TODAY()+10</f>
        <v>44150.570375497686</v>
      </c>
      <c r="I13" t="s">
        <v>0</v>
      </c>
      <c r="J13">
        <v>0</v>
      </c>
      <c r="K13">
        <v>24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10">
        <f>TODAY()+9</f>
        <v>44149.570375497686</v>
      </c>
      <c r="H14" s="10">
        <f>TODAY()+13</f>
        <v>44153.570375497686</v>
      </c>
      <c r="I14" t="s">
        <v>0</v>
      </c>
      <c r="J14">
        <v>0</v>
      </c>
      <c r="K14">
        <v>24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TODAY()+10</f>
        <v>44150.570375497686</v>
      </c>
      <c r="H15" s="10">
        <f>TODAY()+14</f>
        <v>44154.570375509255</v>
      </c>
      <c r="I15" t="s">
        <v>0</v>
      </c>
      <c r="J15">
        <v>0</v>
      </c>
      <c r="K15">
        <v>24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11" t="s">
        <v>0</v>
      </c>
      <c r="B16" s="7" t="s">
        <v>41</v>
      </c>
      <c r="C16" s="7" t="s">
        <v>42</v>
      </c>
      <c r="D16" s="7"/>
      <c r="E16" s="7"/>
      <c r="F16" s="7" t="s">
        <v>0</v>
      </c>
      <c r="G16" s="8">
        <f>TODAY()+13</f>
        <v>44153.570375509255</v>
      </c>
      <c r="H16" s="8">
        <f>TODAY()+21</f>
        <v>44161.570375509255</v>
      </c>
      <c r="I16" s="7" t="s">
        <v>0</v>
      </c>
      <c r="J16" s="7">
        <v>0</v>
      </c>
      <c r="K16" s="7">
        <v>56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TODAY()+13</f>
        <v>44153.570375509255</v>
      </c>
      <c r="H17" s="10">
        <f>TODAY()+15</f>
        <v>44155.570375509255</v>
      </c>
      <c r="I17" t="s">
        <v>0</v>
      </c>
      <c r="J17">
        <v>0</v>
      </c>
      <c r="K17">
        <v>24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TODAY()+14</f>
        <v>44154.570375509255</v>
      </c>
      <c r="H18" s="10">
        <f>TODAY()+16</f>
        <v>44156.570375509255</v>
      </c>
      <c r="I18" t="s">
        <v>0</v>
      </c>
      <c r="J18">
        <v>0</v>
      </c>
      <c r="K18">
        <v>24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TODAY()+15</f>
        <v>44155.570375509255</v>
      </c>
      <c r="H19" s="10">
        <f>TODAY()+17</f>
        <v>44157.570375509255</v>
      </c>
      <c r="I19" t="s">
        <v>0</v>
      </c>
      <c r="J19">
        <v>0</v>
      </c>
      <c r="K19">
        <v>24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TODAY()+16</f>
        <v>44156.570375509255</v>
      </c>
      <c r="H20" s="10">
        <f>TODAY()+20</f>
        <v>44160.570375509255</v>
      </c>
      <c r="I20" t="s">
        <v>0</v>
      </c>
      <c r="J20">
        <v>0</v>
      </c>
      <c r="K20">
        <v>24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TODAY()+17</f>
        <v>44157.570375509255</v>
      </c>
      <c r="H21" s="10">
        <f>TODAY()+21</f>
        <v>44161.57037552084</v>
      </c>
      <c r="I21" t="s">
        <v>0</v>
      </c>
      <c r="J21">
        <v>0</v>
      </c>
      <c r="K21">
        <v>24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11" t="s">
        <v>0</v>
      </c>
      <c r="B22" s="7" t="s">
        <v>53</v>
      </c>
      <c r="C22" s="7" t="s">
        <v>54</v>
      </c>
      <c r="D22" s="7"/>
      <c r="E22" s="7"/>
      <c r="F22" s="7" t="s">
        <v>0</v>
      </c>
      <c r="G22" s="8">
        <f>TODAY()+20</f>
        <v>44160.57037552084</v>
      </c>
      <c r="H22" s="8">
        <f>TODAY()+27</f>
        <v>44167.57037552084</v>
      </c>
      <c r="I22" s="7" t="s">
        <v>0</v>
      </c>
      <c r="J22" s="7">
        <v>0</v>
      </c>
      <c r="K22" s="7">
        <v>48</v>
      </c>
      <c r="L22" s="7">
        <v>0</v>
      </c>
      <c r="M22" s="7">
        <v>0</v>
      </c>
      <c r="N22" s="7" t="s">
        <v>0</v>
      </c>
      <c r="O22" s="7" t="s">
        <v>0</v>
      </c>
      <c r="P22" s="7" t="s">
        <v>0</v>
      </c>
      <c r="Q22" s="7">
        <v>0</v>
      </c>
      <c r="R22" s="7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TODAY()+20</f>
        <v>44160.57037552084</v>
      </c>
      <c r="H23" s="10">
        <f>TODAY()+22</f>
        <v>44162.57037552084</v>
      </c>
      <c r="I23" t="s">
        <v>0</v>
      </c>
      <c r="J23">
        <v>0</v>
      </c>
      <c r="K23">
        <v>24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TODAY()+21</f>
        <v>44161.57037552084</v>
      </c>
      <c r="H24" s="10">
        <f>TODAY()+23</f>
        <v>44163.57037552084</v>
      </c>
      <c r="I24" t="s">
        <v>0</v>
      </c>
      <c r="J24">
        <v>0</v>
      </c>
      <c r="K24">
        <v>24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TODAY()+22</f>
        <v>44162.57037552084</v>
      </c>
      <c r="H25" s="10">
        <f>TODAY()+24</f>
        <v>44164.57037552084</v>
      </c>
      <c r="I25" t="s">
        <v>0</v>
      </c>
      <c r="J25">
        <v>0</v>
      </c>
      <c r="K25">
        <v>24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TODAY()+23</f>
        <v>44163.57037552084</v>
      </c>
      <c r="H26" s="10">
        <f>TODAY()+27</f>
        <v>44167.57037552084</v>
      </c>
      <c r="I26" t="s">
        <v>0</v>
      </c>
      <c r="J26">
        <v>0</v>
      </c>
      <c r="K26">
        <v>24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11" t="s">
        <v>0</v>
      </c>
      <c r="B27" s="7" t="s">
        <v>63</v>
      </c>
      <c r="C27" s="7" t="s">
        <v>64</v>
      </c>
      <c r="D27" s="7"/>
      <c r="E27" s="7"/>
      <c r="F27" s="7" t="s">
        <v>0</v>
      </c>
      <c r="G27" s="8">
        <f>TODAY()+24</f>
        <v>44164.57037552084</v>
      </c>
      <c r="H27" s="8">
        <f>TODAY()+35</f>
        <v>44175.57037552084</v>
      </c>
      <c r="I27" s="7" t="s">
        <v>0</v>
      </c>
      <c r="J27" s="7">
        <v>0</v>
      </c>
      <c r="K27" s="7">
        <v>64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TODAY()+24</f>
        <v>44164.57037553241</v>
      </c>
      <c r="H28" s="10">
        <f>TODAY()+28</f>
        <v>44168.57037553241</v>
      </c>
      <c r="I28" t="s">
        <v>0</v>
      </c>
      <c r="J28">
        <v>0</v>
      </c>
      <c r="K28">
        <v>24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TODAY()+27</f>
        <v>44167.57037553241</v>
      </c>
      <c r="H29" s="10">
        <f>TODAY()+29</f>
        <v>44169.57037553241</v>
      </c>
      <c r="I29" t="s">
        <v>0</v>
      </c>
      <c r="J29">
        <v>0</v>
      </c>
      <c r="K29">
        <v>24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TODAY()+28</f>
        <v>44168.57037553241</v>
      </c>
      <c r="H30" s="10">
        <f>TODAY()+30</f>
        <v>44170.57037553241</v>
      </c>
      <c r="I30" t="s">
        <v>0</v>
      </c>
      <c r="J30">
        <v>0</v>
      </c>
      <c r="K30">
        <v>24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72</v>
      </c>
      <c r="E31"/>
      <c r="F31" t="s">
        <v>0</v>
      </c>
      <c r="G31" s="10">
        <f>TODAY()+29</f>
        <v>44169.57037553241</v>
      </c>
      <c r="H31" s="10">
        <f>TODAY()+31</f>
        <v>44171.57037555556</v>
      </c>
      <c r="I31" t="s">
        <v>0</v>
      </c>
      <c r="J31">
        <v>0</v>
      </c>
      <c r="K31">
        <v>24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10">
        <f>TODAY()+30</f>
        <v>44170.57037555556</v>
      </c>
      <c r="H32" s="10">
        <f>TODAY()+34</f>
        <v>44174.57037555556</v>
      </c>
      <c r="I32" t="s">
        <v>0</v>
      </c>
      <c r="J32">
        <v>0</v>
      </c>
      <c r="K32">
        <v>24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10">
        <f>TODAY()+31</f>
        <v>44171.57037555556</v>
      </c>
      <c r="H33" s="10">
        <f>TODAY()+35</f>
        <v>44175.57037555556</v>
      </c>
      <c r="I33" t="s">
        <v>0</v>
      </c>
      <c r="J33">
        <v>0</v>
      </c>
      <c r="K33">
        <v>24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11" t="s">
        <v>0</v>
      </c>
      <c r="B34" s="7" t="s">
        <v>77</v>
      </c>
      <c r="C34" s="7" t="s">
        <v>78</v>
      </c>
      <c r="D34" s="7"/>
      <c r="E34" s="7"/>
      <c r="F34" s="7" t="s">
        <v>0</v>
      </c>
      <c r="G34" s="8">
        <f>TODAY()+24</f>
        <v>44164.57037555556</v>
      </c>
      <c r="H34" s="8">
        <f>TODAY()+29</f>
        <v>44169.57037555556</v>
      </c>
      <c r="I34" s="7" t="s">
        <v>0</v>
      </c>
      <c r="J34" s="7">
        <v>0</v>
      </c>
      <c r="K34" s="7">
        <v>32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TODAY()+24</f>
        <v>44164.57037555556</v>
      </c>
      <c r="H35" s="10">
        <f>TODAY()+28</f>
        <v>44168.57037555556</v>
      </c>
      <c r="I35" t="s">
        <v>0</v>
      </c>
      <c r="J35">
        <v>0</v>
      </c>
      <c r="K35">
        <v>24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TODAY()+27</f>
        <v>44167.57037555556</v>
      </c>
      <c r="H36" s="10">
        <f>TODAY()+29</f>
        <v>44169.57037555556</v>
      </c>
      <c r="I36" t="s">
        <v>0</v>
      </c>
      <c r="J36">
        <v>0</v>
      </c>
      <c r="K36">
        <v>24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11" t="s">
        <v>0</v>
      </c>
      <c r="B37" s="7" t="s">
        <v>83</v>
      </c>
      <c r="C37" s="7" t="s">
        <v>84</v>
      </c>
      <c r="D37" s="7"/>
      <c r="E37" s="7"/>
      <c r="F37" s="7" t="s">
        <v>0</v>
      </c>
      <c r="G37" s="8">
        <f>TODAY()+24</f>
        <v>44164.57037555556</v>
      </c>
      <c r="H37" s="8">
        <f>TODAY()+31</f>
        <v>44171.57037555556</v>
      </c>
      <c r="I37" s="7" t="s">
        <v>0</v>
      </c>
      <c r="J37" s="7">
        <v>0</v>
      </c>
      <c r="K37" s="7">
        <v>48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12" t="s">
        <v>0</v>
      </c>
      <c r="B38" s="7" t="s">
        <v>85</v>
      </c>
      <c r="C38" s="7" t="s">
        <v>0</v>
      </c>
      <c r="D38" s="7" t="s">
        <v>86</v>
      </c>
      <c r="E38" s="7"/>
      <c r="F38" s="7" t="s">
        <v>0</v>
      </c>
      <c r="G38" s="8">
        <f>TODAY()+24</f>
        <v>44164.57037556713</v>
      </c>
      <c r="H38" s="8">
        <f>TODAY()+28</f>
        <v>44168.57037556713</v>
      </c>
      <c r="I38" s="7" t="s">
        <v>0</v>
      </c>
      <c r="J38" s="7">
        <v>0</v>
      </c>
      <c r="K38" s="7">
        <v>24</v>
      </c>
      <c r="L38" s="7">
        <v>0</v>
      </c>
      <c r="M38" s="7">
        <v>0</v>
      </c>
      <c r="N38" s="7" t="s">
        <v>0</v>
      </c>
      <c r="O38" s="7" t="s">
        <v>0</v>
      </c>
      <c r="P38" s="7" t="s">
        <v>0</v>
      </c>
      <c r="Q38" s="7">
        <v>0</v>
      </c>
      <c r="R38" s="7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0</v>
      </c>
      <c r="E39" t="s">
        <v>88</v>
      </c>
      <c r="F39" t="s">
        <v>0</v>
      </c>
      <c r="G39" s="10">
        <f>TODAY()+24</f>
        <v>44164.57037556713</v>
      </c>
      <c r="H39" s="10">
        <f>TODAY()+28</f>
        <v>44168.57037556713</v>
      </c>
      <c r="I39" t="s">
        <v>0</v>
      </c>
      <c r="J39">
        <v>0</v>
      </c>
      <c r="K39">
        <v>24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0">
        <f>TODAY()+27</f>
        <v>44167.57037556713</v>
      </c>
      <c r="H40" s="10">
        <f>TODAY()+31</f>
        <v>44171.57037556713</v>
      </c>
      <c r="I40" t="s">
        <v>0</v>
      </c>
      <c r="J40">
        <v>0</v>
      </c>
      <c r="K40">
        <v>40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0">
        <f>TODAY()+27</f>
        <v>44167.57037556713</v>
      </c>
      <c r="H41" s="10">
        <f>TODAY()+31</f>
        <v>44171.57037556713</v>
      </c>
      <c r="I41" t="s">
        <v>0</v>
      </c>
      <c r="J41">
        <v>0</v>
      </c>
      <c r="K41">
        <v>40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10">
        <f>TODAY()+27</f>
        <v>44167.57037556713</v>
      </c>
      <c r="H42" s="10">
        <f>TODAY()+31</f>
        <v>44171.57037556713</v>
      </c>
      <c r="I42" t="s">
        <v>0</v>
      </c>
      <c r="J42">
        <v>0</v>
      </c>
      <c r="K42">
        <v>40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10">
        <f>TODAY()+27</f>
        <v>44167.57037556713</v>
      </c>
      <c r="H43" s="10">
        <f>TODAY()+31</f>
        <v>44171.57037556713</v>
      </c>
      <c r="I43" t="s">
        <v>0</v>
      </c>
      <c r="J43">
        <v>0</v>
      </c>
      <c r="K43">
        <v>40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0">
        <f>TODAY()+27</f>
        <v>44167.57037556713</v>
      </c>
      <c r="H44" s="10">
        <f>TODAY()+31</f>
        <v>44171.57037556713</v>
      </c>
      <c r="I44" t="s">
        <v>0</v>
      </c>
      <c r="J44">
        <v>0</v>
      </c>
      <c r="K44">
        <v>40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0">
        <f>TODAY()+27</f>
        <v>44167.57037556713</v>
      </c>
      <c r="H45" s="10">
        <f>TODAY()+31</f>
        <v>44171.57037556713</v>
      </c>
      <c r="I45" t="s">
        <v>0</v>
      </c>
      <c r="J45">
        <v>0</v>
      </c>
      <c r="K45">
        <v>40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11" t="s">
        <v>0</v>
      </c>
      <c r="B46" s="7" t="s">
        <v>101</v>
      </c>
      <c r="C46" s="7" t="s">
        <v>102</v>
      </c>
      <c r="D46" s="7"/>
      <c r="E46" s="7"/>
      <c r="F46" s="7" t="s">
        <v>0</v>
      </c>
      <c r="G46" s="8">
        <f>TODAY()+27</f>
        <v>44167.57037556713</v>
      </c>
      <c r="H46" s="8">
        <f>TODAY()+35</f>
        <v>44175.57037556713</v>
      </c>
      <c r="I46" s="7" t="s">
        <v>0</v>
      </c>
      <c r="J46" s="7">
        <v>0</v>
      </c>
      <c r="K46" s="7">
        <v>56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9" t="s">
        <v>0</v>
      </c>
      <c r="B47" t="s">
        <v>103</v>
      </c>
      <c r="C47" t="s">
        <v>0</v>
      </c>
      <c r="D47" t="s">
        <v>104</v>
      </c>
      <c r="E47"/>
      <c r="F47" t="s">
        <v>0</v>
      </c>
      <c r="G47" s="10">
        <f>TODAY()+27</f>
        <v>44167.57037556713</v>
      </c>
      <c r="H47" s="10">
        <f>TODAY()+27</f>
        <v>44167.57037556713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10">
        <f>TODAY()+28</f>
        <v>44168.5703755787</v>
      </c>
      <c r="H48" s="10">
        <f>TODAY()+28</f>
        <v>44168.5703755787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108</v>
      </c>
      <c r="E49"/>
      <c r="F49" t="s">
        <v>0</v>
      </c>
      <c r="G49" s="10">
        <f>TODAY()+29</f>
        <v>44169.5703755787</v>
      </c>
      <c r="H49" s="10">
        <f>TODAY()+29</f>
        <v>44169.5703755787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0">
        <f>TODAY()+30</f>
        <v>44170.5703755787</v>
      </c>
      <c r="H50" s="10">
        <f>TODAY()+30</f>
        <v>44170.5703755787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0">
        <f>TODAY()+31</f>
        <v>44171.5703755787</v>
      </c>
      <c r="H51" s="10">
        <f>TODAY()+31</f>
        <v>44171.5703755787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114</v>
      </c>
      <c r="E52"/>
      <c r="F52" t="s">
        <v>0</v>
      </c>
      <c r="G52" s="10">
        <f>TODAY()+34</f>
        <v>44174.5703755787</v>
      </c>
      <c r="H52" s="10">
        <f>TODAY()+34</f>
        <v>44174.5703755787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0">
        <f>TODAY()+35</f>
        <v>44175.5703755787</v>
      </c>
      <c r="H53" s="10">
        <f>TODAY()+35</f>
        <v>44175.57037559028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11" t="s">
        <v>0</v>
      </c>
      <c r="B54" s="7" t="s">
        <v>117</v>
      </c>
      <c r="C54" s="7" t="s">
        <v>118</v>
      </c>
      <c r="D54" s="7"/>
      <c r="E54" s="7"/>
      <c r="F54" s="7" t="s">
        <v>0</v>
      </c>
      <c r="G54" s="8">
        <f>TODAY()+24</f>
        <v>44164.57037559028</v>
      </c>
      <c r="H54" s="8">
        <f>TODAY()+575</f>
        <v>44715.57037559028</v>
      </c>
      <c r="I54" s="7" t="s">
        <v>0</v>
      </c>
      <c r="J54" s="7">
        <v>0</v>
      </c>
      <c r="K54" s="7">
        <v>3152</v>
      </c>
      <c r="L54" s="7">
        <v>0</v>
      </c>
      <c r="M54" s="7">
        <v>0</v>
      </c>
      <c r="N54" s="7" t="s">
        <v>0</v>
      </c>
      <c r="O54" s="7" t="s">
        <v>0</v>
      </c>
      <c r="P54" s="7" t="s">
        <v>0</v>
      </c>
      <c r="Q54" s="7">
        <v>0</v>
      </c>
      <c r="R54" s="7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0">
        <f>TODAY()+24</f>
        <v>44164.57037559028</v>
      </c>
      <c r="H55" s="10">
        <f>TODAY()+24</f>
        <v>44164.57037559028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121</v>
      </c>
      <c r="C56" t="s">
        <v>0</v>
      </c>
      <c r="D56" t="s">
        <v>34</v>
      </c>
      <c r="E56"/>
      <c r="F56" t="s">
        <v>0</v>
      </c>
      <c r="G56" s="10">
        <f>TODAY()+27</f>
        <v>44167.57037559028</v>
      </c>
      <c r="H56" s="10">
        <f>TODAY()+27</f>
        <v>44167.57037559028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122</v>
      </c>
      <c r="C57" t="s">
        <v>0</v>
      </c>
      <c r="D57" t="s">
        <v>90</v>
      </c>
      <c r="E57"/>
      <c r="F57" t="s">
        <v>0</v>
      </c>
      <c r="G57" s="10">
        <f>TODAY()+28</f>
        <v>44168.57037559028</v>
      </c>
      <c r="H57" s="10">
        <f>TODAY()+28</f>
        <v>44168.57037559028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123</v>
      </c>
      <c r="C58" t="s">
        <v>0</v>
      </c>
      <c r="D58" t="s">
        <v>92</v>
      </c>
      <c r="E58"/>
      <c r="F58" t="s">
        <v>0</v>
      </c>
      <c r="G58" s="10">
        <f>TODAY()+29</f>
        <v>44169.57037559028</v>
      </c>
      <c r="H58" s="10">
        <f>TODAY()+29</f>
        <v>44169.57037559028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124</v>
      </c>
      <c r="C59" t="s">
        <v>0</v>
      </c>
      <c r="D59" t="s">
        <v>94</v>
      </c>
      <c r="E59"/>
      <c r="F59" t="s">
        <v>0</v>
      </c>
      <c r="G59" s="10">
        <f>TODAY()+30</f>
        <v>44170.57037559028</v>
      </c>
      <c r="H59" s="10">
        <f>TODAY()+30</f>
        <v>44170.57037560185</v>
      </c>
      <c r="I59" t="s">
        <v>0</v>
      </c>
      <c r="J59">
        <v>0</v>
      </c>
      <c r="K59">
        <v>8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125</v>
      </c>
      <c r="C60" t="s">
        <v>0</v>
      </c>
      <c r="D60" t="s">
        <v>96</v>
      </c>
      <c r="E60"/>
      <c r="F60" t="s">
        <v>0</v>
      </c>
      <c r="G60" s="10">
        <f>TODAY()+31</f>
        <v>44171.57037560185</v>
      </c>
      <c r="H60" s="10">
        <f>TODAY()+31</f>
        <v>44171.57037560185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126</v>
      </c>
      <c r="C61" t="s">
        <v>0</v>
      </c>
      <c r="D61" t="s">
        <v>102</v>
      </c>
      <c r="E61"/>
      <c r="F61" t="s">
        <v>0</v>
      </c>
      <c r="G61" s="10">
        <f>TODAY()+34</f>
        <v>44174.57037560185</v>
      </c>
      <c r="H61" s="10">
        <f>TODAY()+34</f>
        <v>44174.57037560185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127</v>
      </c>
      <c r="C62" t="s">
        <v>0</v>
      </c>
      <c r="D62" t="s">
        <v>128</v>
      </c>
      <c r="E62"/>
      <c r="F62" t="s">
        <v>0</v>
      </c>
      <c r="G62" s="10">
        <f>TODAY()+35</f>
        <v>44175.57037560185</v>
      </c>
      <c r="H62" s="10">
        <f>TODAY()+35</f>
        <v>44175.57037560185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129</v>
      </c>
      <c r="C63" t="s">
        <v>0</v>
      </c>
      <c r="D63" t="s">
        <v>130</v>
      </c>
      <c r="E63"/>
      <c r="F63" t="s">
        <v>0</v>
      </c>
      <c r="G63" s="10">
        <f>TODAY()+36</f>
        <v>44176.57037560185</v>
      </c>
      <c r="H63" s="10">
        <f>TODAY()+36</f>
        <v>44176.57037560185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131</v>
      </c>
      <c r="C64" t="s">
        <v>0</v>
      </c>
      <c r="D64" t="s">
        <v>132</v>
      </c>
      <c r="E64"/>
      <c r="F64" t="s">
        <v>0</v>
      </c>
      <c r="G64" s="10">
        <f>TODAY()+37</f>
        <v>44177.57037560185</v>
      </c>
      <c r="H64" s="10">
        <f>TODAY()+37</f>
        <v>44177.57037560185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133</v>
      </c>
      <c r="C65" t="s">
        <v>0</v>
      </c>
      <c r="D65" t="s">
        <v>134</v>
      </c>
      <c r="E65"/>
      <c r="F65" t="s">
        <v>0</v>
      </c>
      <c r="G65" s="10">
        <f>TODAY()+38</f>
        <v>44178.57037560185</v>
      </c>
      <c r="H65" s="10">
        <f>TODAY()+38</f>
        <v>44178.57037560185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135</v>
      </c>
      <c r="C66" t="s">
        <v>0</v>
      </c>
      <c r="D66" t="s">
        <v>116</v>
      </c>
      <c r="E66"/>
      <c r="F66" t="s">
        <v>0</v>
      </c>
      <c r="G66" s="10">
        <f>TODAY()+41</f>
        <v>44181.57037560185</v>
      </c>
      <c r="H66" s="10">
        <f>TODAY()+41</f>
        <v>44181.57037560185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9" t="s">
        <v>0</v>
      </c>
      <c r="B67" t="s">
        <v>136</v>
      </c>
      <c r="C67" t="s">
        <v>0</v>
      </c>
      <c r="D67" t="s">
        <v>137</v>
      </c>
      <c r="E67"/>
      <c r="F67" t="s">
        <v>0</v>
      </c>
      <c r="G67" s="10">
        <f>TODAY()+575</f>
        <v>44715.57037560185</v>
      </c>
      <c r="H67" s="10">
        <f>TODAY()+575</f>
        <v>44715.57037560185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23</v>
      </c>
      <c r="O67" t="s">
        <v>24</v>
      </c>
      <c r="P67" t="s">
        <v>0</v>
      </c>
      <c r="Q67">
        <v>0</v>
      </c>
      <c r="R67">
        <v>0</v>
      </c>
    </row>
    <row r="68" spans="1:18" x14ac:dyDescent="0.25">
      <c r="A68" s="11" t="s">
        <v>0</v>
      </c>
      <c r="B68" s="7" t="s">
        <v>138</v>
      </c>
      <c r="C68" s="7" t="s">
        <v>139</v>
      </c>
      <c r="D68" s="7"/>
      <c r="E68" s="7"/>
      <c r="F68" s="7" t="s">
        <v>0</v>
      </c>
      <c r="G68" s="8">
        <f>TODAY()+41</f>
        <v>44181.57037560185</v>
      </c>
      <c r="H68" s="8">
        <f>TODAY()+575</f>
        <v>44715.570375613424</v>
      </c>
      <c r="I68" s="7" t="s">
        <v>0</v>
      </c>
      <c r="J68" s="7">
        <v>0</v>
      </c>
      <c r="K68" s="7">
        <v>3064</v>
      </c>
      <c r="L68" s="7">
        <v>0</v>
      </c>
      <c r="M68" s="7">
        <v>0</v>
      </c>
      <c r="N68" s="7" t="s">
        <v>0</v>
      </c>
      <c r="O68" s="7" t="s">
        <v>0</v>
      </c>
      <c r="P68" s="7" t="s">
        <v>0</v>
      </c>
      <c r="Q68" s="7">
        <v>0</v>
      </c>
      <c r="R68" s="7">
        <v>0</v>
      </c>
    </row>
    <row r="69" spans="1:18" x14ac:dyDescent="0.25">
      <c r="A69" s="9" t="s">
        <v>0</v>
      </c>
      <c r="B69" t="s">
        <v>140</v>
      </c>
      <c r="C69" t="s">
        <v>0</v>
      </c>
      <c r="D69" t="s">
        <v>141</v>
      </c>
      <c r="E69"/>
      <c r="F69" t="s">
        <v>0</v>
      </c>
      <c r="G69" s="10">
        <f>TODAY()+41</f>
        <v>44181.570375613424</v>
      </c>
      <c r="H69" s="10">
        <f>TODAY()+41</f>
        <v>44181.570375613424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142</v>
      </c>
      <c r="C70" t="s">
        <v>0</v>
      </c>
      <c r="D70" t="s">
        <v>143</v>
      </c>
      <c r="E70"/>
      <c r="F70" t="s">
        <v>0</v>
      </c>
      <c r="G70" s="10">
        <f>TODAY()+42</f>
        <v>44182.570375613424</v>
      </c>
      <c r="H70" s="10">
        <f>TODAY()+42</f>
        <v>44182.570375613424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144</v>
      </c>
      <c r="C71" t="s">
        <v>0</v>
      </c>
      <c r="D71" t="s">
        <v>145</v>
      </c>
      <c r="E71"/>
      <c r="F71" t="s">
        <v>0</v>
      </c>
      <c r="G71" s="10">
        <f>TODAY()+43</f>
        <v>44183.570375613424</v>
      </c>
      <c r="H71" s="10">
        <f>TODAY()+43</f>
        <v>44183.570375613424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146</v>
      </c>
      <c r="C72" t="s">
        <v>0</v>
      </c>
      <c r="D72" t="s">
        <v>147</v>
      </c>
      <c r="E72"/>
      <c r="F72" t="s">
        <v>0</v>
      </c>
      <c r="G72" s="10">
        <f>TODAY()+44</f>
        <v>44184.570375613424</v>
      </c>
      <c r="H72" s="10">
        <f>TODAY()+44</f>
        <v>44184.570375613424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148</v>
      </c>
      <c r="C73" t="s">
        <v>0</v>
      </c>
      <c r="D73" t="s">
        <v>149</v>
      </c>
      <c r="E73"/>
      <c r="F73" t="s">
        <v>0</v>
      </c>
      <c r="G73" s="10">
        <f>TODAY()+45</f>
        <v>44185.570375613424</v>
      </c>
      <c r="H73" s="10">
        <f>TODAY()+45</f>
        <v>44185.570375613424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150</v>
      </c>
      <c r="C74" t="s">
        <v>0</v>
      </c>
      <c r="D74" t="s">
        <v>151</v>
      </c>
      <c r="E74"/>
      <c r="F74" t="s">
        <v>0</v>
      </c>
      <c r="G74" s="10">
        <f>TODAY()+48</f>
        <v>44188.570375613424</v>
      </c>
      <c r="H74" s="10">
        <f>TODAY()+48</f>
        <v>44188.570375613424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152</v>
      </c>
      <c r="C75" t="s">
        <v>0</v>
      </c>
      <c r="D75" t="s">
        <v>153</v>
      </c>
      <c r="E75"/>
      <c r="F75" t="s">
        <v>0</v>
      </c>
      <c r="G75" s="10">
        <f>TODAY()+49</f>
        <v>44189.570375613424</v>
      </c>
      <c r="H75" s="10">
        <f>TODAY()+49</f>
        <v>44189.570375613424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154</v>
      </c>
      <c r="C76" t="s">
        <v>0</v>
      </c>
      <c r="D76" t="s">
        <v>155</v>
      </c>
      <c r="E76"/>
      <c r="F76" t="s">
        <v>0</v>
      </c>
      <c r="G76" s="10">
        <f>TODAY()+50</f>
        <v>44190.570375613424</v>
      </c>
      <c r="H76" s="10">
        <f>TODAY()+50</f>
        <v>44190.570375625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156</v>
      </c>
      <c r="C77" t="s">
        <v>0</v>
      </c>
      <c r="D77" t="s">
        <v>157</v>
      </c>
      <c r="E77"/>
      <c r="F77" t="s">
        <v>0</v>
      </c>
      <c r="G77" s="10">
        <f>TODAY()+51</f>
        <v>44191.570375625</v>
      </c>
      <c r="H77" s="10">
        <f>TODAY()+51</f>
        <v>44191.57037563657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158</v>
      </c>
      <c r="C78" t="s">
        <v>0</v>
      </c>
      <c r="D78" t="s">
        <v>159</v>
      </c>
      <c r="E78"/>
      <c r="F78" t="s">
        <v>0</v>
      </c>
      <c r="G78" s="10">
        <f>TODAY()+52</f>
        <v>44192.57037563657</v>
      </c>
      <c r="H78" s="10">
        <f>TODAY()+52</f>
        <v>44192.57037563657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160</v>
      </c>
      <c r="C79" t="s">
        <v>0</v>
      </c>
      <c r="D79" t="s">
        <v>161</v>
      </c>
      <c r="E79"/>
      <c r="F79" t="s">
        <v>0</v>
      </c>
      <c r="G79" s="10">
        <f>TODAY()+55</f>
        <v>44195.57037563657</v>
      </c>
      <c r="H79" s="10">
        <f>TODAY()+55</f>
        <v>44195.57037563657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162</v>
      </c>
      <c r="C80" t="s">
        <v>0</v>
      </c>
      <c r="D80" t="s">
        <v>163</v>
      </c>
      <c r="E80"/>
      <c r="F80" t="s">
        <v>0</v>
      </c>
      <c r="G80" s="10">
        <f>TODAY()+56</f>
        <v>44196.57037563657</v>
      </c>
      <c r="H80" s="10">
        <f>TODAY()+56</f>
        <v>44196.57037563657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164</v>
      </c>
      <c r="C81" t="s">
        <v>0</v>
      </c>
      <c r="D81" t="s">
        <v>165</v>
      </c>
      <c r="E81"/>
      <c r="F81" t="s">
        <v>0</v>
      </c>
      <c r="G81" s="10">
        <f>TODAY()+57</f>
        <v>44197.57037563657</v>
      </c>
      <c r="H81" s="10">
        <f>TODAY()+57</f>
        <v>44197.57037563657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166</v>
      </c>
      <c r="C82" t="s">
        <v>0</v>
      </c>
      <c r="D82" t="s">
        <v>167</v>
      </c>
      <c r="E82"/>
      <c r="F82" t="s">
        <v>0</v>
      </c>
      <c r="G82" s="10">
        <f>TODAY()+58</f>
        <v>44198.57037563657</v>
      </c>
      <c r="H82" s="10">
        <f>TODAY()+58</f>
        <v>44198.57037563657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168</v>
      </c>
      <c r="C83" t="s">
        <v>0</v>
      </c>
      <c r="D83" t="s">
        <v>169</v>
      </c>
      <c r="E83"/>
      <c r="F83" t="s">
        <v>0</v>
      </c>
      <c r="G83" s="10">
        <f>TODAY()+59</f>
        <v>44199.57037563657</v>
      </c>
      <c r="H83" s="10">
        <f>TODAY()+59</f>
        <v>44199.57037563657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170</v>
      </c>
      <c r="C84" t="s">
        <v>0</v>
      </c>
      <c r="D84" t="s">
        <v>171</v>
      </c>
      <c r="E84"/>
      <c r="F84" t="s">
        <v>0</v>
      </c>
      <c r="G84" s="10">
        <f>TODAY()+62</f>
        <v>44202.57037563657</v>
      </c>
      <c r="H84" s="10">
        <f>TODAY()+62</f>
        <v>44202.57037563657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172</v>
      </c>
      <c r="C85" t="s">
        <v>0</v>
      </c>
      <c r="D85" t="s">
        <v>173</v>
      </c>
      <c r="E85"/>
      <c r="F85" t="s">
        <v>0</v>
      </c>
      <c r="G85" s="10">
        <f>TODAY()+63</f>
        <v>44203.57037563657</v>
      </c>
      <c r="H85" s="10">
        <f>TODAY()+63</f>
        <v>44203.57037563657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174</v>
      </c>
      <c r="C86" t="s">
        <v>0</v>
      </c>
      <c r="D86" t="s">
        <v>175</v>
      </c>
      <c r="E86"/>
      <c r="F86" t="s">
        <v>0</v>
      </c>
      <c r="G86" s="10">
        <f>TODAY()+64</f>
        <v>44204.57037563657</v>
      </c>
      <c r="H86" s="10">
        <f>TODAY()+64</f>
        <v>44204.57037563657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176</v>
      </c>
      <c r="C87" t="s">
        <v>0</v>
      </c>
      <c r="D87" t="s">
        <v>177</v>
      </c>
      <c r="E87"/>
      <c r="F87" t="s">
        <v>0</v>
      </c>
      <c r="G87" s="10">
        <f>TODAY()+65</f>
        <v>44205.57037564815</v>
      </c>
      <c r="H87" s="10">
        <f>TODAY()+65</f>
        <v>44205.57037564815</v>
      </c>
      <c r="I87" t="s">
        <v>0</v>
      </c>
      <c r="J87">
        <v>0</v>
      </c>
      <c r="K87">
        <v>8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178</v>
      </c>
      <c r="C88" t="s">
        <v>0</v>
      </c>
      <c r="D88" t="s">
        <v>179</v>
      </c>
      <c r="E88"/>
      <c r="F88" t="s">
        <v>0</v>
      </c>
      <c r="G88" s="10">
        <f>TODAY()+66</f>
        <v>44206.57037564815</v>
      </c>
      <c r="H88" s="10">
        <f>TODAY()+66</f>
        <v>44206.57037564815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9" t="s">
        <v>0</v>
      </c>
      <c r="B89" t="s">
        <v>180</v>
      </c>
      <c r="C89" t="s">
        <v>0</v>
      </c>
      <c r="D89" t="s">
        <v>181</v>
      </c>
      <c r="E89"/>
      <c r="F89" t="s">
        <v>0</v>
      </c>
      <c r="G89" s="10">
        <f>TODAY()+69</f>
        <v>44209.57037564815</v>
      </c>
      <c r="H89" s="10">
        <f>TODAY()+69</f>
        <v>44209.57037564815</v>
      </c>
      <c r="I89" t="s">
        <v>0</v>
      </c>
      <c r="J89">
        <v>0</v>
      </c>
      <c r="K89">
        <v>8</v>
      </c>
      <c r="L89">
        <v>0</v>
      </c>
      <c r="M89">
        <v>0</v>
      </c>
      <c r="N89" t="s">
        <v>23</v>
      </c>
      <c r="O89" t="s">
        <v>24</v>
      </c>
      <c r="P89" t="s">
        <v>0</v>
      </c>
      <c r="Q89">
        <v>0</v>
      </c>
      <c r="R89">
        <v>0</v>
      </c>
    </row>
    <row r="90" spans="1:18" x14ac:dyDescent="0.25">
      <c r="A90" s="9" t="s">
        <v>0</v>
      </c>
      <c r="B90" t="s">
        <v>182</v>
      </c>
      <c r="C90" t="s">
        <v>0</v>
      </c>
      <c r="D90" t="s">
        <v>137</v>
      </c>
      <c r="E90"/>
      <c r="F90" t="s">
        <v>0</v>
      </c>
      <c r="G90" s="10">
        <f>TODAY()+575</f>
        <v>44715.57037564815</v>
      </c>
      <c r="H90" s="10">
        <f>TODAY()+575</f>
        <v>44715.57037564815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11" t="s">
        <v>0</v>
      </c>
      <c r="B91" s="7" t="s">
        <v>183</v>
      </c>
      <c r="C91" s="7" t="s">
        <v>184</v>
      </c>
      <c r="D91" s="7"/>
      <c r="E91" s="7"/>
      <c r="F91" s="7" t="s">
        <v>0</v>
      </c>
      <c r="G91" s="8">
        <f>TODAY()+69</f>
        <v>44209.57037564815</v>
      </c>
      <c r="H91" s="8">
        <f>TODAY()+77</f>
        <v>44217.57037564815</v>
      </c>
      <c r="I91" s="7" t="s">
        <v>0</v>
      </c>
      <c r="J91" s="7">
        <v>0</v>
      </c>
      <c r="K91" s="7">
        <v>56</v>
      </c>
      <c r="L91" s="7">
        <v>0</v>
      </c>
      <c r="M91" s="7">
        <v>0</v>
      </c>
      <c r="N91" s="7" t="s">
        <v>0</v>
      </c>
      <c r="O91" s="7" t="s">
        <v>0</v>
      </c>
      <c r="P91" s="7" t="s">
        <v>0</v>
      </c>
      <c r="Q91" s="7">
        <v>0</v>
      </c>
      <c r="R91" s="7">
        <v>0</v>
      </c>
    </row>
    <row r="92" spans="1:18" x14ac:dyDescent="0.25">
      <c r="A92" s="9" t="s">
        <v>0</v>
      </c>
      <c r="B92" t="s">
        <v>185</v>
      </c>
      <c r="C92" t="s">
        <v>0</v>
      </c>
      <c r="D92" t="s">
        <v>186</v>
      </c>
      <c r="E92"/>
      <c r="F92" t="s">
        <v>0</v>
      </c>
      <c r="G92" s="10">
        <f>TODAY()+69</f>
        <v>44209.57037564815</v>
      </c>
      <c r="H92" s="10">
        <f>TODAY()+69</f>
        <v>44209.57037564815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187</v>
      </c>
      <c r="C93" t="s">
        <v>0</v>
      </c>
      <c r="D93" t="s">
        <v>188</v>
      </c>
      <c r="E93"/>
      <c r="F93" t="s">
        <v>0</v>
      </c>
      <c r="G93" s="10">
        <f>TODAY()+70</f>
        <v>44210.57037565972</v>
      </c>
      <c r="H93" s="10">
        <f>TODAY()+70</f>
        <v>44210.57037565972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189</v>
      </c>
      <c r="C94" t="s">
        <v>0</v>
      </c>
      <c r="D94" t="s">
        <v>190</v>
      </c>
      <c r="E94"/>
      <c r="F94" t="s">
        <v>0</v>
      </c>
      <c r="G94" s="10">
        <f>TODAY()+71</f>
        <v>44211.57037565972</v>
      </c>
      <c r="H94" s="10">
        <f>TODAY()+71</f>
        <v>44211.57037565972</v>
      </c>
      <c r="I94" t="s">
        <v>0</v>
      </c>
      <c r="J94">
        <v>0</v>
      </c>
      <c r="K94">
        <v>8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191</v>
      </c>
      <c r="C95" t="s">
        <v>0</v>
      </c>
      <c r="D95" t="s">
        <v>192</v>
      </c>
      <c r="E95"/>
      <c r="F95" t="s">
        <v>0</v>
      </c>
      <c r="G95" s="10">
        <f>TODAY()+72</f>
        <v>44212.57037565972</v>
      </c>
      <c r="H95" s="10">
        <f>TODAY()+72</f>
        <v>44212.57037565972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193</v>
      </c>
      <c r="C96" t="s">
        <v>0</v>
      </c>
      <c r="D96" t="s">
        <v>194</v>
      </c>
      <c r="E96"/>
      <c r="F96" t="s">
        <v>0</v>
      </c>
      <c r="G96" s="10">
        <f>TODAY()+73</f>
        <v>44213.57037565972</v>
      </c>
      <c r="H96" s="10">
        <f>TODAY()+73</f>
        <v>44213.57037565972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9" t="s">
        <v>0</v>
      </c>
      <c r="B97" t="s">
        <v>195</v>
      </c>
      <c r="C97" t="s">
        <v>0</v>
      </c>
      <c r="D97" t="s">
        <v>196</v>
      </c>
      <c r="E97"/>
      <c r="F97" t="s">
        <v>0</v>
      </c>
      <c r="G97" s="10">
        <f>TODAY()+76</f>
        <v>44216.57037565972</v>
      </c>
      <c r="H97" s="10">
        <f>TODAY()+76</f>
        <v>44216.57037565972</v>
      </c>
      <c r="I97" t="s">
        <v>0</v>
      </c>
      <c r="J97">
        <v>0</v>
      </c>
      <c r="K97">
        <v>8</v>
      </c>
      <c r="L97">
        <v>0</v>
      </c>
      <c r="M97">
        <v>0</v>
      </c>
      <c r="N97" t="s">
        <v>23</v>
      </c>
      <c r="O97" t="s">
        <v>24</v>
      </c>
      <c r="P97" t="s">
        <v>0</v>
      </c>
      <c r="Q97">
        <v>0</v>
      </c>
      <c r="R97">
        <v>0</v>
      </c>
    </row>
    <row r="98" spans="1:18" x14ac:dyDescent="0.25">
      <c r="A98" s="9" t="s">
        <v>0</v>
      </c>
      <c r="B98" t="s">
        <v>197</v>
      </c>
      <c r="C98" t="s">
        <v>0</v>
      </c>
      <c r="D98" t="s">
        <v>198</v>
      </c>
      <c r="E98"/>
      <c r="F98" t="s">
        <v>0</v>
      </c>
      <c r="G98" s="10">
        <f>TODAY()+77</f>
        <v>44217.57037565972</v>
      </c>
      <c r="H98" s="10">
        <f>TODAY()+77</f>
        <v>44217.57037565972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11" t="s">
        <v>0</v>
      </c>
      <c r="B99" s="7" t="s">
        <v>199</v>
      </c>
      <c r="C99" s="7" t="s">
        <v>200</v>
      </c>
      <c r="D99" s="7"/>
      <c r="E99" s="7"/>
      <c r="F99" s="7" t="s">
        <v>0</v>
      </c>
      <c r="G99" s="8">
        <f>TODAY()+78</f>
        <v>44218.57037568287</v>
      </c>
      <c r="H99" s="8">
        <f>TODAY()+85</f>
        <v>44225.57037568287</v>
      </c>
      <c r="I99" s="7" t="s">
        <v>0</v>
      </c>
      <c r="J99" s="7">
        <v>0</v>
      </c>
      <c r="K99" s="7">
        <v>48</v>
      </c>
      <c r="L99" s="7">
        <v>0</v>
      </c>
      <c r="M99" s="7">
        <v>0</v>
      </c>
      <c r="N99" s="7" t="s">
        <v>0</v>
      </c>
      <c r="O99" s="7" t="s">
        <v>0</v>
      </c>
      <c r="P99" s="7" t="s">
        <v>0</v>
      </c>
      <c r="Q99" s="7">
        <v>0</v>
      </c>
      <c r="R99" s="7">
        <v>0</v>
      </c>
    </row>
    <row r="100" spans="1:18" x14ac:dyDescent="0.25">
      <c r="A100" s="9" t="s">
        <v>0</v>
      </c>
      <c r="B100" t="s">
        <v>201</v>
      </c>
      <c r="C100" t="s">
        <v>0</v>
      </c>
      <c r="D100" t="s">
        <v>202</v>
      </c>
      <c r="E100"/>
      <c r="F100" t="s">
        <v>0</v>
      </c>
      <c r="G100" s="10">
        <f>TODAY()+78</f>
        <v>44218.57037568287</v>
      </c>
      <c r="H100" s="10">
        <f>TODAY()+78</f>
        <v>44218.57037568287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203</v>
      </c>
      <c r="C101" t="s">
        <v>0</v>
      </c>
      <c r="D101" t="s">
        <v>204</v>
      </c>
      <c r="E101"/>
      <c r="F101" t="s">
        <v>0</v>
      </c>
      <c r="G101" s="10">
        <f>TODAY()+79</f>
        <v>44219.57037568287</v>
      </c>
      <c r="H101" s="10">
        <f>TODAY()+79</f>
        <v>44219.57037568287</v>
      </c>
      <c r="I101" t="s">
        <v>0</v>
      </c>
      <c r="J101">
        <v>0</v>
      </c>
      <c r="K101">
        <v>8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205</v>
      </c>
      <c r="C102" t="s">
        <v>0</v>
      </c>
      <c r="D102" t="s">
        <v>206</v>
      </c>
      <c r="E102"/>
      <c r="F102" t="s">
        <v>0</v>
      </c>
      <c r="G102" s="10">
        <f>TODAY()+80</f>
        <v>44220.57037568287</v>
      </c>
      <c r="H102" s="10">
        <f>TODAY()+80</f>
        <v>44220.57037568287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207</v>
      </c>
      <c r="C103" t="s">
        <v>0</v>
      </c>
      <c r="D103" t="s">
        <v>208</v>
      </c>
      <c r="E103"/>
      <c r="F103" t="s">
        <v>0</v>
      </c>
      <c r="G103" s="10">
        <f>TODAY()+83</f>
        <v>44223.57037568287</v>
      </c>
      <c r="H103" s="10">
        <f>TODAY()+83</f>
        <v>44223.57037568287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9" t="s">
        <v>0</v>
      </c>
      <c r="B104" t="s">
        <v>209</v>
      </c>
      <c r="C104" t="s">
        <v>0</v>
      </c>
      <c r="D104" t="s">
        <v>210</v>
      </c>
      <c r="E104"/>
      <c r="F104" t="s">
        <v>0</v>
      </c>
      <c r="G104" s="10">
        <f>TODAY()+84</f>
        <v>44224.57037568287</v>
      </c>
      <c r="H104" s="10">
        <f>TODAY()+84</f>
        <v>44224.57037568287</v>
      </c>
      <c r="I104" t="s">
        <v>0</v>
      </c>
      <c r="J104">
        <v>0</v>
      </c>
      <c r="K104">
        <v>8</v>
      </c>
      <c r="L104">
        <v>0</v>
      </c>
      <c r="M104">
        <v>0</v>
      </c>
      <c r="N104" t="s">
        <v>23</v>
      </c>
      <c r="O104" t="s">
        <v>24</v>
      </c>
      <c r="P104" t="s">
        <v>0</v>
      </c>
      <c r="Q104">
        <v>0</v>
      </c>
      <c r="R104">
        <v>0</v>
      </c>
    </row>
    <row r="105" spans="1:18" x14ac:dyDescent="0.25">
      <c r="A105" s="9" t="s">
        <v>0</v>
      </c>
      <c r="B105" t="s">
        <v>211</v>
      </c>
      <c r="C105" t="s">
        <v>0</v>
      </c>
      <c r="D105" t="s">
        <v>212</v>
      </c>
      <c r="E105"/>
      <c r="F105" t="s">
        <v>0</v>
      </c>
      <c r="G105" s="10">
        <f>TODAY()+85</f>
        <v>44225.57037568287</v>
      </c>
      <c r="H105" s="10">
        <f>TODAY()+85</f>
        <v>44225.57037568287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11" t="s">
        <v>0</v>
      </c>
      <c r="B106" s="7" t="s">
        <v>213</v>
      </c>
      <c r="C106" s="7" t="s">
        <v>214</v>
      </c>
      <c r="D106" s="7"/>
      <c r="E106" s="7"/>
      <c r="F106" s="7" t="s">
        <v>0</v>
      </c>
      <c r="G106" s="8">
        <f>TODAY()+86</f>
        <v>44226.57037569444</v>
      </c>
      <c r="H106" s="8">
        <f>TODAY()+93</f>
        <v>44233.57037569444</v>
      </c>
      <c r="I106" s="7" t="s">
        <v>0</v>
      </c>
      <c r="J106" s="7">
        <v>0</v>
      </c>
      <c r="K106" s="7">
        <v>48</v>
      </c>
      <c r="L106" s="7">
        <v>0</v>
      </c>
      <c r="M106" s="7">
        <v>0</v>
      </c>
      <c r="N106" s="7" t="s">
        <v>0</v>
      </c>
      <c r="O106" s="7" t="s">
        <v>0</v>
      </c>
      <c r="P106" s="7" t="s">
        <v>0</v>
      </c>
      <c r="Q106" s="7">
        <v>0</v>
      </c>
      <c r="R106" s="7">
        <v>0</v>
      </c>
    </row>
    <row r="107" spans="1:18" x14ac:dyDescent="0.25">
      <c r="A107" s="9" t="s">
        <v>0</v>
      </c>
      <c r="B107" t="s">
        <v>215</v>
      </c>
      <c r="C107" t="s">
        <v>0</v>
      </c>
      <c r="D107" t="s">
        <v>216</v>
      </c>
      <c r="E107"/>
      <c r="F107" t="s">
        <v>0</v>
      </c>
      <c r="G107" s="10">
        <f>TODAY()+86</f>
        <v>44226.57037569444</v>
      </c>
      <c r="H107" s="10">
        <f>TODAY()+86</f>
        <v>44226.57037569444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217</v>
      </c>
      <c r="C108" t="s">
        <v>0</v>
      </c>
      <c r="D108" t="s">
        <v>218</v>
      </c>
      <c r="E108"/>
      <c r="F108" t="s">
        <v>0</v>
      </c>
      <c r="G108" s="10">
        <f>TODAY()+87</f>
        <v>44227.57037569444</v>
      </c>
      <c r="H108" s="10">
        <f>TODAY()+87</f>
        <v>44227.57037569444</v>
      </c>
      <c r="I108" t="s">
        <v>0</v>
      </c>
      <c r="J108">
        <v>0</v>
      </c>
      <c r="K108">
        <v>8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219</v>
      </c>
      <c r="C109" t="s">
        <v>0</v>
      </c>
      <c r="D109" t="s">
        <v>220</v>
      </c>
      <c r="E109"/>
      <c r="F109" t="s">
        <v>0</v>
      </c>
      <c r="G109" s="10">
        <f>TODAY()+90</f>
        <v>44230.57037569444</v>
      </c>
      <c r="H109" s="10">
        <f>TODAY()+90</f>
        <v>44230.57037569444</v>
      </c>
      <c r="I109" t="s">
        <v>0</v>
      </c>
      <c r="J109">
        <v>0</v>
      </c>
      <c r="K109">
        <v>8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221</v>
      </c>
      <c r="C110" t="s">
        <v>0</v>
      </c>
      <c r="D110" t="s">
        <v>222</v>
      </c>
      <c r="E110"/>
      <c r="F110" t="s">
        <v>0</v>
      </c>
      <c r="G110" s="10">
        <f>TODAY()+91</f>
        <v>44231.57037569444</v>
      </c>
      <c r="H110" s="10">
        <f>TODAY()+91</f>
        <v>44231.57037569444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9" t="s">
        <v>0</v>
      </c>
      <c r="B111" t="s">
        <v>223</v>
      </c>
      <c r="C111" t="s">
        <v>0</v>
      </c>
      <c r="D111" t="s">
        <v>224</v>
      </c>
      <c r="E111"/>
      <c r="F111" t="s">
        <v>0</v>
      </c>
      <c r="G111" s="10">
        <f>TODAY()+92</f>
        <v>44232.57037569444</v>
      </c>
      <c r="H111" s="10">
        <f>TODAY()+92</f>
        <v>44232.57037569444</v>
      </c>
      <c r="I111" t="s">
        <v>0</v>
      </c>
      <c r="J111">
        <v>0</v>
      </c>
      <c r="K111">
        <v>8</v>
      </c>
      <c r="L111">
        <v>0</v>
      </c>
      <c r="M111">
        <v>0</v>
      </c>
      <c r="N111" t="s">
        <v>23</v>
      </c>
      <c r="O111" t="s">
        <v>24</v>
      </c>
      <c r="P111" t="s">
        <v>0</v>
      </c>
      <c r="Q111">
        <v>0</v>
      </c>
      <c r="R111">
        <v>0</v>
      </c>
    </row>
    <row r="112" spans="1:18" x14ac:dyDescent="0.25">
      <c r="A112" s="9" t="s">
        <v>0</v>
      </c>
      <c r="B112" t="s">
        <v>225</v>
      </c>
      <c r="C112" t="s">
        <v>0</v>
      </c>
      <c r="D112" t="s">
        <v>226</v>
      </c>
      <c r="E112"/>
      <c r="F112" t="s">
        <v>0</v>
      </c>
      <c r="G112" s="10">
        <f>TODAY()+93</f>
        <v>44233.57037569444</v>
      </c>
      <c r="H112" s="10">
        <f>TODAY()+93</f>
        <v>44233.57037569444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11" t="s">
        <v>0</v>
      </c>
      <c r="B113" s="7" t="s">
        <v>227</v>
      </c>
      <c r="C113" s="7" t="s">
        <v>228</v>
      </c>
      <c r="D113" s="7"/>
      <c r="E113" s="7"/>
      <c r="F113" s="7" t="s">
        <v>0</v>
      </c>
      <c r="G113" s="8">
        <f>TODAY()+94</f>
        <v>44234.57037569444</v>
      </c>
      <c r="H113" s="8">
        <f>TODAY()+104</f>
        <v>44244.57037569444</v>
      </c>
      <c r="I113" s="7" t="s">
        <v>0</v>
      </c>
      <c r="J113" s="7">
        <v>0</v>
      </c>
      <c r="K113" s="7">
        <v>56</v>
      </c>
      <c r="L113" s="7">
        <v>0</v>
      </c>
      <c r="M113" s="7">
        <v>0</v>
      </c>
      <c r="N113" s="7" t="s">
        <v>0</v>
      </c>
      <c r="O113" s="7" t="s">
        <v>0</v>
      </c>
      <c r="P113" s="7" t="s">
        <v>0</v>
      </c>
      <c r="Q113" s="7">
        <v>0</v>
      </c>
      <c r="R113" s="7">
        <v>0</v>
      </c>
    </row>
    <row r="114" spans="1:18" x14ac:dyDescent="0.25">
      <c r="A114" s="9" t="s">
        <v>0</v>
      </c>
      <c r="B114" t="s">
        <v>229</v>
      </c>
      <c r="C114" t="s">
        <v>0</v>
      </c>
      <c r="D114" t="s">
        <v>230</v>
      </c>
      <c r="E114"/>
      <c r="F114" t="s">
        <v>0</v>
      </c>
      <c r="G114" s="10">
        <f>TODAY()+94</f>
        <v>44234.57037570602</v>
      </c>
      <c r="H114" s="10">
        <f>TODAY()+94</f>
        <v>44234.57037570602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231</v>
      </c>
      <c r="C115" t="s">
        <v>0</v>
      </c>
      <c r="D115" t="s">
        <v>232</v>
      </c>
      <c r="E115"/>
      <c r="F115" t="s">
        <v>0</v>
      </c>
      <c r="G115" s="10">
        <f>TODAY()+97</f>
        <v>44237.57037570602</v>
      </c>
      <c r="H115" s="10">
        <f>TODAY()+97</f>
        <v>44237.57037570602</v>
      </c>
      <c r="I115" t="s">
        <v>0</v>
      </c>
      <c r="J115">
        <v>0</v>
      </c>
      <c r="K115">
        <v>8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233</v>
      </c>
      <c r="C116" t="s">
        <v>0</v>
      </c>
      <c r="D116" t="s">
        <v>234</v>
      </c>
      <c r="E116"/>
      <c r="F116" t="s">
        <v>0</v>
      </c>
      <c r="G116" s="10">
        <f>TODAY()+98</f>
        <v>44238.57037570602</v>
      </c>
      <c r="H116" s="10">
        <f>TODAY()+98</f>
        <v>44238.57037570602</v>
      </c>
      <c r="I116" t="s">
        <v>0</v>
      </c>
      <c r="J116">
        <v>0</v>
      </c>
      <c r="K116">
        <v>8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235</v>
      </c>
      <c r="C117" t="s">
        <v>0</v>
      </c>
      <c r="D117" t="s">
        <v>236</v>
      </c>
      <c r="E117"/>
      <c r="F117" t="s">
        <v>0</v>
      </c>
      <c r="G117" s="10">
        <f>TODAY()+99</f>
        <v>44239.57037570602</v>
      </c>
      <c r="H117" s="10">
        <f>TODAY()+99</f>
        <v>44239.57037570602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237</v>
      </c>
      <c r="C118" t="s">
        <v>0</v>
      </c>
      <c r="D118" t="s">
        <v>238</v>
      </c>
      <c r="E118"/>
      <c r="F118" t="s">
        <v>0</v>
      </c>
      <c r="G118" s="10">
        <f>TODAY()+100</f>
        <v>44240.57037570602</v>
      </c>
      <c r="H118" s="10">
        <f>TODAY()+100</f>
        <v>44240.57037570602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9" t="s">
        <v>0</v>
      </c>
      <c r="B119" t="s">
        <v>239</v>
      </c>
      <c r="C119" t="s">
        <v>0</v>
      </c>
      <c r="D119" t="s">
        <v>240</v>
      </c>
      <c r="E119"/>
      <c r="F119" t="s">
        <v>0</v>
      </c>
      <c r="G119" s="10">
        <f>TODAY()+101</f>
        <v>44241.57037570602</v>
      </c>
      <c r="H119" s="10">
        <f>TODAY()+101</f>
        <v>44241.57037570602</v>
      </c>
      <c r="I119" t="s">
        <v>0</v>
      </c>
      <c r="J119">
        <v>0</v>
      </c>
      <c r="K119">
        <v>8</v>
      </c>
      <c r="L119">
        <v>0</v>
      </c>
      <c r="M119">
        <v>0</v>
      </c>
      <c r="N119" t="s">
        <v>23</v>
      </c>
      <c r="O119" t="s">
        <v>24</v>
      </c>
      <c r="P119" t="s">
        <v>0</v>
      </c>
      <c r="Q119">
        <v>0</v>
      </c>
      <c r="R119">
        <v>0</v>
      </c>
    </row>
    <row r="120" spans="1:18" x14ac:dyDescent="0.25">
      <c r="A120" s="9" t="s">
        <v>0</v>
      </c>
      <c r="B120" t="s">
        <v>241</v>
      </c>
      <c r="C120" t="s">
        <v>0</v>
      </c>
      <c r="D120" t="s">
        <v>242</v>
      </c>
      <c r="E120"/>
      <c r="F120" t="s">
        <v>0</v>
      </c>
      <c r="G120" s="10">
        <f>TODAY()+104</f>
        <v>44244.57037570602</v>
      </c>
      <c r="H120" s="10">
        <f>TODAY()+104</f>
        <v>44244.57037570602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11" t="s">
        <v>0</v>
      </c>
      <c r="B121" s="7" t="s">
        <v>243</v>
      </c>
      <c r="C121" s="7" t="s">
        <v>244</v>
      </c>
      <c r="D121" s="7"/>
      <c r="E121" s="7"/>
      <c r="F121" s="7" t="s">
        <v>0</v>
      </c>
      <c r="G121" s="8">
        <f>TODAY()+105</f>
        <v>44245.57037570602</v>
      </c>
      <c r="H121" s="8">
        <f>TODAY()+119</f>
        <v>44259.57037570602</v>
      </c>
      <c r="I121" s="7" t="s">
        <v>0</v>
      </c>
      <c r="J121" s="7">
        <v>0</v>
      </c>
      <c r="K121" s="7">
        <v>88</v>
      </c>
      <c r="L121" s="7">
        <v>0</v>
      </c>
      <c r="M121" s="7">
        <v>0</v>
      </c>
      <c r="N121" s="7" t="s">
        <v>0</v>
      </c>
      <c r="O121" s="7" t="s">
        <v>0</v>
      </c>
      <c r="P121" s="7" t="s">
        <v>0</v>
      </c>
      <c r="Q121" s="7">
        <v>0</v>
      </c>
      <c r="R121" s="7">
        <v>0</v>
      </c>
    </row>
    <row r="122" spans="1:18" x14ac:dyDescent="0.25">
      <c r="A122" s="9" t="s">
        <v>0</v>
      </c>
      <c r="B122" t="s">
        <v>245</v>
      </c>
      <c r="C122" t="s">
        <v>0</v>
      </c>
      <c r="D122" t="s">
        <v>246</v>
      </c>
      <c r="E122"/>
      <c r="F122" t="s">
        <v>0</v>
      </c>
      <c r="G122" s="10">
        <f>TODAY()+105</f>
        <v>44245.57037570602</v>
      </c>
      <c r="H122" s="10">
        <f>TODAY()+105</f>
        <v>44245.57037570602</v>
      </c>
      <c r="I122" t="s">
        <v>0</v>
      </c>
      <c r="J122">
        <v>0</v>
      </c>
      <c r="K122">
        <v>8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247</v>
      </c>
      <c r="C123" t="s">
        <v>0</v>
      </c>
      <c r="D123" t="s">
        <v>248</v>
      </c>
      <c r="E123"/>
      <c r="F123" t="s">
        <v>0</v>
      </c>
      <c r="G123" s="10">
        <f>TODAY()+106</f>
        <v>44246.57037570602</v>
      </c>
      <c r="H123" s="10">
        <f>TODAY()+106</f>
        <v>44246.57037570602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249</v>
      </c>
      <c r="C124" t="s">
        <v>0</v>
      </c>
      <c r="D124" t="s">
        <v>46</v>
      </c>
      <c r="E124"/>
      <c r="F124" t="s">
        <v>0</v>
      </c>
      <c r="G124" s="10">
        <f>TODAY()+107</f>
        <v>44247.57037570602</v>
      </c>
      <c r="H124" s="10">
        <f>TODAY()+107</f>
        <v>44247.57037570602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250</v>
      </c>
      <c r="C125" t="s">
        <v>0</v>
      </c>
      <c r="D125" t="s">
        <v>251</v>
      </c>
      <c r="E125"/>
      <c r="F125" t="s">
        <v>0</v>
      </c>
      <c r="G125" s="10">
        <f>TODAY()+108</f>
        <v>44248.57037570602</v>
      </c>
      <c r="H125" s="10">
        <f>TODAY()+108</f>
        <v>44248.57037570602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252</v>
      </c>
      <c r="C126" t="s">
        <v>0</v>
      </c>
      <c r="D126" t="s">
        <v>253</v>
      </c>
      <c r="E126"/>
      <c r="F126" t="s">
        <v>0</v>
      </c>
      <c r="G126" s="10">
        <f>TODAY()+111</f>
        <v>44251.57037570602</v>
      </c>
      <c r="H126" s="10">
        <f>TODAY()+111</f>
        <v>44251.57037570602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254</v>
      </c>
      <c r="C127" t="s">
        <v>0</v>
      </c>
      <c r="D127" t="s">
        <v>255</v>
      </c>
      <c r="E127"/>
      <c r="F127" t="s">
        <v>0</v>
      </c>
      <c r="G127" s="10">
        <f>TODAY()+112</f>
        <v>44252.57037570602</v>
      </c>
      <c r="H127" s="10">
        <f>TODAY()+112</f>
        <v>44252.57037570602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256</v>
      </c>
      <c r="C128" t="s">
        <v>0</v>
      </c>
      <c r="D128" t="s">
        <v>257</v>
      </c>
      <c r="E128"/>
      <c r="F128" t="s">
        <v>0</v>
      </c>
      <c r="G128" s="10">
        <f>TODAY()+113</f>
        <v>44253.570375717594</v>
      </c>
      <c r="H128" s="10">
        <f>TODAY()+113</f>
        <v>44253.570375717594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258</v>
      </c>
      <c r="C129" t="s">
        <v>0</v>
      </c>
      <c r="D129" t="s">
        <v>259</v>
      </c>
      <c r="E129"/>
      <c r="F129" t="s">
        <v>0</v>
      </c>
      <c r="G129" s="10">
        <f>TODAY()+114</f>
        <v>44254.570375717594</v>
      </c>
      <c r="H129" s="10">
        <f>TODAY()+114</f>
        <v>44254.570375717594</v>
      </c>
      <c r="I129" t="s">
        <v>0</v>
      </c>
      <c r="J129">
        <v>0</v>
      </c>
      <c r="K129">
        <v>8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260</v>
      </c>
      <c r="C130" t="s">
        <v>0</v>
      </c>
      <c r="D130" t="s">
        <v>261</v>
      </c>
      <c r="E130"/>
      <c r="F130" t="s">
        <v>0</v>
      </c>
      <c r="G130" s="10">
        <f>TODAY()+115</f>
        <v>44255.570375717594</v>
      </c>
      <c r="H130" s="10">
        <f>TODAY()+115</f>
        <v>44255.570375717594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9" t="s">
        <v>0</v>
      </c>
      <c r="B131" t="s">
        <v>262</v>
      </c>
      <c r="C131" t="s">
        <v>0</v>
      </c>
      <c r="D131" t="s">
        <v>263</v>
      </c>
      <c r="E131"/>
      <c r="F131" t="s">
        <v>0</v>
      </c>
      <c r="G131" s="10">
        <f>TODAY()+118</f>
        <v>44258.570375717594</v>
      </c>
      <c r="H131" s="10">
        <f>TODAY()+118</f>
        <v>44258.570375717594</v>
      </c>
      <c r="I131" t="s">
        <v>0</v>
      </c>
      <c r="J131">
        <v>0</v>
      </c>
      <c r="K131">
        <v>8</v>
      </c>
      <c r="L131">
        <v>0</v>
      </c>
      <c r="M131">
        <v>0</v>
      </c>
      <c r="N131" t="s">
        <v>23</v>
      </c>
      <c r="O131" t="s">
        <v>24</v>
      </c>
      <c r="P131" t="s">
        <v>0</v>
      </c>
      <c r="Q131">
        <v>0</v>
      </c>
      <c r="R131">
        <v>0</v>
      </c>
    </row>
    <row r="132" spans="1:18" x14ac:dyDescent="0.25">
      <c r="A132" s="9" t="s">
        <v>0</v>
      </c>
      <c r="B132" t="s">
        <v>264</v>
      </c>
      <c r="C132" t="s">
        <v>0</v>
      </c>
      <c r="D132" t="s">
        <v>265</v>
      </c>
      <c r="E132"/>
      <c r="F132" t="s">
        <v>0</v>
      </c>
      <c r="G132" s="10">
        <f>TODAY()+119</f>
        <v>44259.570375717594</v>
      </c>
      <c r="H132" s="10">
        <f>TODAY()+119</f>
        <v>44259.570375717594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11" t="s">
        <v>0</v>
      </c>
      <c r="B133" s="7" t="s">
        <v>266</v>
      </c>
      <c r="C133" s="7" t="s">
        <v>267</v>
      </c>
      <c r="D133" s="7"/>
      <c r="E133" s="7"/>
      <c r="F133" s="7" t="s">
        <v>0</v>
      </c>
      <c r="G133" s="8">
        <f>TODAY()+120</f>
        <v>44260.570375717594</v>
      </c>
      <c r="H133" s="8">
        <f>TODAY()+127</f>
        <v>44267.570375717594</v>
      </c>
      <c r="I133" s="7" t="s">
        <v>0</v>
      </c>
      <c r="J133" s="7">
        <v>0</v>
      </c>
      <c r="K133" s="7">
        <v>48</v>
      </c>
      <c r="L133" s="7">
        <v>0</v>
      </c>
      <c r="M133" s="7">
        <v>0</v>
      </c>
      <c r="N133" s="7" t="s">
        <v>0</v>
      </c>
      <c r="O133" s="7" t="s">
        <v>0</v>
      </c>
      <c r="P133" s="7" t="s">
        <v>0</v>
      </c>
      <c r="Q133" s="7">
        <v>0</v>
      </c>
      <c r="R133" s="7">
        <v>0</v>
      </c>
    </row>
    <row r="134" spans="1:18" x14ac:dyDescent="0.25">
      <c r="A134" s="9" t="s">
        <v>0</v>
      </c>
      <c r="B134" t="s">
        <v>268</v>
      </c>
      <c r="C134" t="s">
        <v>0</v>
      </c>
      <c r="D134" t="s">
        <v>269</v>
      </c>
      <c r="E134"/>
      <c r="F134" t="s">
        <v>0</v>
      </c>
      <c r="G134" s="10">
        <f>TODAY()+120</f>
        <v>44260.570375717594</v>
      </c>
      <c r="H134" s="10">
        <f>TODAY()+120</f>
        <v>44260.570375717594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270</v>
      </c>
      <c r="C135" t="s">
        <v>0</v>
      </c>
      <c r="D135" t="s">
        <v>271</v>
      </c>
      <c r="E135"/>
      <c r="F135" t="s">
        <v>0</v>
      </c>
      <c r="G135" s="10">
        <f>TODAY()+121</f>
        <v>44261.570375717594</v>
      </c>
      <c r="H135" s="10">
        <f>TODAY()+121</f>
        <v>44261.570375717594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272</v>
      </c>
      <c r="C136" t="s">
        <v>0</v>
      </c>
      <c r="D136" t="s">
        <v>273</v>
      </c>
      <c r="E136"/>
      <c r="F136" t="s">
        <v>0</v>
      </c>
      <c r="G136" s="10">
        <f>TODAY()+122</f>
        <v>44262.570375717594</v>
      </c>
      <c r="H136" s="10">
        <f>TODAY()+122</f>
        <v>44262.570375717594</v>
      </c>
      <c r="I136" t="s">
        <v>0</v>
      </c>
      <c r="J136">
        <v>0</v>
      </c>
      <c r="K136">
        <v>8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274</v>
      </c>
      <c r="C137" t="s">
        <v>0</v>
      </c>
      <c r="D137" t="s">
        <v>275</v>
      </c>
      <c r="E137"/>
      <c r="F137" t="s">
        <v>0</v>
      </c>
      <c r="G137" s="10">
        <f>TODAY()+125</f>
        <v>44265.570375717594</v>
      </c>
      <c r="H137" s="10">
        <f>TODAY()+125</f>
        <v>44265.570375717594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9" t="s">
        <v>0</v>
      </c>
      <c r="B138" t="s">
        <v>276</v>
      </c>
      <c r="C138" t="s">
        <v>0</v>
      </c>
      <c r="D138" t="s">
        <v>277</v>
      </c>
      <c r="E138"/>
      <c r="F138" t="s">
        <v>0</v>
      </c>
      <c r="G138" s="10">
        <f>TODAY()+126</f>
        <v>44266.570375717594</v>
      </c>
      <c r="H138" s="10">
        <f>TODAY()+126</f>
        <v>44266.570375717594</v>
      </c>
      <c r="I138" t="s">
        <v>0</v>
      </c>
      <c r="J138">
        <v>0</v>
      </c>
      <c r="K138">
        <v>8</v>
      </c>
      <c r="L138">
        <v>0</v>
      </c>
      <c r="M138">
        <v>0</v>
      </c>
      <c r="N138" t="s">
        <v>23</v>
      </c>
      <c r="O138" t="s">
        <v>24</v>
      </c>
      <c r="P138" t="s">
        <v>0</v>
      </c>
      <c r="Q138">
        <v>0</v>
      </c>
      <c r="R138">
        <v>0</v>
      </c>
    </row>
    <row r="139" spans="1:18" x14ac:dyDescent="0.25">
      <c r="A139" s="9" t="s">
        <v>0</v>
      </c>
      <c r="B139" t="s">
        <v>278</v>
      </c>
      <c r="C139" t="s">
        <v>0</v>
      </c>
      <c r="D139" t="s">
        <v>279</v>
      </c>
      <c r="E139"/>
      <c r="F139" t="s">
        <v>0</v>
      </c>
      <c r="G139" s="10">
        <f>TODAY()+127</f>
        <v>44267.57037572916</v>
      </c>
      <c r="H139" s="10">
        <f>TODAY()+127</f>
        <v>44267.57037572916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11" t="s">
        <v>0</v>
      </c>
      <c r="B140" s="7" t="s">
        <v>280</v>
      </c>
      <c r="C140" s="7" t="s">
        <v>281</v>
      </c>
      <c r="D140" s="7"/>
      <c r="E140" s="7"/>
      <c r="F140" s="7" t="s">
        <v>0</v>
      </c>
      <c r="G140" s="8">
        <f>TODAY()+128</f>
        <v>44268.57037572916</v>
      </c>
      <c r="H140" s="8">
        <f>TODAY()+139</f>
        <v>44279.57037572916</v>
      </c>
      <c r="I140" s="7" t="s">
        <v>0</v>
      </c>
      <c r="J140" s="7">
        <v>0</v>
      </c>
      <c r="K140" s="7">
        <v>64</v>
      </c>
      <c r="L140" s="7">
        <v>0</v>
      </c>
      <c r="M140" s="7">
        <v>0</v>
      </c>
      <c r="N140" s="7" t="s">
        <v>0</v>
      </c>
      <c r="O140" s="7" t="s">
        <v>0</v>
      </c>
      <c r="P140" s="7" t="s">
        <v>0</v>
      </c>
      <c r="Q140" s="7">
        <v>0</v>
      </c>
      <c r="R140" s="7">
        <v>0</v>
      </c>
    </row>
    <row r="141" spans="1:18" x14ac:dyDescent="0.25">
      <c r="A141" s="9" t="s">
        <v>0</v>
      </c>
      <c r="B141" t="s">
        <v>282</v>
      </c>
      <c r="C141" t="s">
        <v>0</v>
      </c>
      <c r="D141" t="s">
        <v>283</v>
      </c>
      <c r="E141"/>
      <c r="F141" t="s">
        <v>0</v>
      </c>
      <c r="G141" s="10">
        <f>TODAY()+128</f>
        <v>44268.57037572916</v>
      </c>
      <c r="H141" s="10">
        <f>TODAY()+128</f>
        <v>44268.57037572916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284</v>
      </c>
      <c r="C142" t="s">
        <v>0</v>
      </c>
      <c r="D142" t="s">
        <v>285</v>
      </c>
      <c r="E142"/>
      <c r="F142" t="s">
        <v>0</v>
      </c>
      <c r="G142" s="10">
        <f>TODAY()+129</f>
        <v>44269.57037572916</v>
      </c>
      <c r="H142" s="10">
        <f>TODAY()+129</f>
        <v>44269.57037572916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286</v>
      </c>
      <c r="C143" t="s">
        <v>0</v>
      </c>
      <c r="D143" t="s">
        <v>287</v>
      </c>
      <c r="E143"/>
      <c r="F143" t="s">
        <v>0</v>
      </c>
      <c r="G143" s="10">
        <f>TODAY()+132</f>
        <v>44272.57037572916</v>
      </c>
      <c r="H143" s="10">
        <f>TODAY()+132</f>
        <v>44272.57037572916</v>
      </c>
      <c r="I143" t="s">
        <v>0</v>
      </c>
      <c r="J143">
        <v>0</v>
      </c>
      <c r="K143">
        <v>8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288</v>
      </c>
      <c r="C144" t="s">
        <v>0</v>
      </c>
      <c r="D144" t="s">
        <v>289</v>
      </c>
      <c r="E144"/>
      <c r="F144" t="s">
        <v>0</v>
      </c>
      <c r="G144" s="10">
        <f>TODAY()+133</f>
        <v>44273.57037572916</v>
      </c>
      <c r="H144" s="10">
        <f>TODAY()+133</f>
        <v>44273.57037572916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290</v>
      </c>
      <c r="C145" t="s">
        <v>0</v>
      </c>
      <c r="D145" t="s">
        <v>291</v>
      </c>
      <c r="E145"/>
      <c r="F145" t="s">
        <v>0</v>
      </c>
      <c r="G145" s="10">
        <f>TODAY()+134</f>
        <v>44274.57037572916</v>
      </c>
      <c r="H145" s="10">
        <f>TODAY()+134</f>
        <v>44274.57037572916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292</v>
      </c>
      <c r="C146" t="s">
        <v>0</v>
      </c>
      <c r="D146" t="s">
        <v>293</v>
      </c>
      <c r="E146"/>
      <c r="F146" t="s">
        <v>0</v>
      </c>
      <c r="G146" s="10">
        <f>TODAY()+135</f>
        <v>44275.57037572916</v>
      </c>
      <c r="H146" s="10">
        <f>TODAY()+135</f>
        <v>44275.57037572916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9" t="s">
        <v>0</v>
      </c>
      <c r="B147" t="s">
        <v>294</v>
      </c>
      <c r="C147" t="s">
        <v>0</v>
      </c>
      <c r="D147" t="s">
        <v>295</v>
      </c>
      <c r="E147"/>
      <c r="F147" t="s">
        <v>0</v>
      </c>
      <c r="G147" s="10">
        <f>TODAY()+136</f>
        <v>44276.57037572916</v>
      </c>
      <c r="H147" s="10">
        <f>TODAY()+136</f>
        <v>44276.57037572916</v>
      </c>
      <c r="I147" t="s">
        <v>0</v>
      </c>
      <c r="J147">
        <v>0</v>
      </c>
      <c r="K147">
        <v>8</v>
      </c>
      <c r="L147">
        <v>0</v>
      </c>
      <c r="M147">
        <v>0</v>
      </c>
      <c r="N147" t="s">
        <v>23</v>
      </c>
      <c r="O147" t="s">
        <v>24</v>
      </c>
      <c r="P147" t="s">
        <v>0</v>
      </c>
      <c r="Q147">
        <v>0</v>
      </c>
      <c r="R147">
        <v>0</v>
      </c>
    </row>
    <row r="148" spans="1:18" x14ac:dyDescent="0.25">
      <c r="A148" s="9" t="s">
        <v>0</v>
      </c>
      <c r="B148" t="s">
        <v>296</v>
      </c>
      <c r="C148" t="s">
        <v>0</v>
      </c>
      <c r="D148" t="s">
        <v>295</v>
      </c>
      <c r="E148"/>
      <c r="F148" t="s">
        <v>0</v>
      </c>
      <c r="G148" s="10">
        <f>TODAY()+139</f>
        <v>44279.57037572916</v>
      </c>
      <c r="H148" s="10">
        <f>TODAY()+139</f>
        <v>44279.57037572916</v>
      </c>
      <c r="I148" t="s">
        <v>0</v>
      </c>
      <c r="J148">
        <v>0</v>
      </c>
      <c r="K148">
        <v>8</v>
      </c>
      <c r="L148">
        <v>0</v>
      </c>
      <c r="M148">
        <v>0</v>
      </c>
      <c r="N148" t="s">
        <v>23</v>
      </c>
      <c r="O148" t="s">
        <v>24</v>
      </c>
      <c r="P148" t="s">
        <v>0</v>
      </c>
      <c r="Q148">
        <v>0</v>
      </c>
      <c r="R148">
        <v>0</v>
      </c>
    </row>
    <row r="149" spans="1:1" x14ac:dyDescent="0.25">
      <c r="A149" t="s">
        <v>0</v>
      </c>
    </row>
    <row r="150" spans="1:18" x14ac:dyDescent="0.25">
      <c r="A150" s="13" t="s">
        <v>297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x14ac:dyDescent="0.25">
      <c r="A151" s="13" t="s">
        <v>298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</sheetData>
  <mergeCells count="148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C37:E37"/>
    <mergeCell ref="D38:E38"/>
    <mergeCell ref="D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C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C91:E91"/>
    <mergeCell ref="D92:E92"/>
    <mergeCell ref="D93:E93"/>
    <mergeCell ref="D94:E94"/>
    <mergeCell ref="D95:E95"/>
    <mergeCell ref="D96:E96"/>
    <mergeCell ref="D97:E97"/>
    <mergeCell ref="D98:E98"/>
    <mergeCell ref="C99:E99"/>
    <mergeCell ref="D100:E100"/>
    <mergeCell ref="D101:E101"/>
    <mergeCell ref="D102:E102"/>
    <mergeCell ref="D103:E103"/>
    <mergeCell ref="D104:E104"/>
    <mergeCell ref="D105:E105"/>
    <mergeCell ref="C106:E106"/>
    <mergeCell ref="D107:E107"/>
    <mergeCell ref="D108:E108"/>
    <mergeCell ref="D109:E109"/>
    <mergeCell ref="D110:E110"/>
    <mergeCell ref="D111:E111"/>
    <mergeCell ref="D112:E112"/>
    <mergeCell ref="C113:E113"/>
    <mergeCell ref="D114:E114"/>
    <mergeCell ref="D115:E115"/>
    <mergeCell ref="D116:E116"/>
    <mergeCell ref="D117:E117"/>
    <mergeCell ref="D118:E118"/>
    <mergeCell ref="D119:E119"/>
    <mergeCell ref="D120:E120"/>
    <mergeCell ref="C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C133:E133"/>
    <mergeCell ref="D134:E134"/>
    <mergeCell ref="D135:E135"/>
    <mergeCell ref="D136:E136"/>
    <mergeCell ref="D137:E137"/>
    <mergeCell ref="D138:E138"/>
    <mergeCell ref="D139:E139"/>
    <mergeCell ref="C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A150:R150"/>
    <mergeCell ref="A151:R151"/>
  </mergeCells>
  <hyperlinks>
    <hyperlink ref="H2" r:id="rId1" tooltip="GanttPRO.com"/>
    <hyperlink ref="A150" r:id="rId2" tooltip="GanttPRO.com"/>
    <hyperlink ref="A151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2020-11-05T13:41:20Z</dcterms:created>
  <dcterms:modified xsi:type="dcterms:W3CDTF">2020-11-05T13:41:20Z</dcterms:modified>
</cp:coreProperties>
</file>